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140" activeTab="0"/>
  </bookViews>
  <sheets>
    <sheet name="2023-50歳 " sheetId="1" r:id="rId1"/>
    <sheet name="2023-60歳" sheetId="2" r:id="rId2"/>
    <sheet name="Sheet1" sheetId="3" r:id="rId3"/>
  </sheets>
  <definedNames>
    <definedName name="_xlnm.Print_Area" localSheetId="0">'2023-50歳 '!$A$1:$W$41</definedName>
    <definedName name="_xlnm.Print_Area" localSheetId="1">'2023-60歳'!$A$1:$W$41</definedName>
  </definedNames>
  <calcPr fullCalcOnLoad="1"/>
</workbook>
</file>

<file path=xl/sharedStrings.xml><?xml version="1.0" encoding="utf-8"?>
<sst xmlns="http://schemas.openxmlformats.org/spreadsheetml/2006/main" count="176" uniqueCount="47">
  <si>
    <t>更新日：</t>
  </si>
  <si>
    <t>○=勝（勝点３）　　　△=分（勝点１）　　　×=負（勝点０）　　　不○=不戦勝（勝点３）　　　不×=不戦敗（勝点０）</t>
  </si>
  <si>
    <t>上部</t>
  </si>
  <si>
    <t>○：勝　△：分　×：負</t>
  </si>
  <si>
    <t>勝点</t>
  </si>
  <si>
    <t>勝数</t>
  </si>
  <si>
    <t>分数</t>
  </si>
  <si>
    <t>負数</t>
  </si>
  <si>
    <t>得点</t>
  </si>
  <si>
    <t>失点</t>
  </si>
  <si>
    <t>得失　　　　点差</t>
  </si>
  <si>
    <t>試合数</t>
  </si>
  <si>
    <t>順位</t>
  </si>
  <si>
    <t>下部</t>
  </si>
  <si>
    <t>左欄：得点　　右欄：失点</t>
  </si>
  <si>
    <t>勝点順位</t>
  </si>
  <si>
    <t>得失差順位</t>
  </si>
  <si>
    <t>得点順位</t>
  </si>
  <si>
    <t>付加点数</t>
  </si>
  <si>
    <t>勝点</t>
  </si>
  <si>
    <t>山形</t>
  </si>
  <si>
    <t>鶴岡</t>
  </si>
  <si>
    <t>米沢</t>
  </si>
  <si>
    <t>酒田</t>
  </si>
  <si>
    <t>長井</t>
  </si>
  <si>
    <t>新庄</t>
  </si>
  <si>
    <t>６０歳リーグ勝敗表</t>
  </si>
  <si>
    <t>①</t>
  </si>
  <si>
    <t>②</t>
  </si>
  <si>
    <t>●</t>
  </si>
  <si>
    <t>△</t>
  </si>
  <si>
    <t>○</t>
  </si>
  <si>
    <t>５０歳リーグ勝敗表</t>
  </si>
  <si>
    <t>鶴岡</t>
  </si>
  <si>
    <t>米沢</t>
  </si>
  <si>
    <t>山形</t>
  </si>
  <si>
    <t>酒田</t>
  </si>
  <si>
    <t>新庄</t>
  </si>
  <si>
    <t>米沢</t>
  </si>
  <si>
    <t>酒田</t>
  </si>
  <si>
    <t>新庄</t>
  </si>
  <si>
    <t>令和　５年度　山形県シニアサッカーリーグ星取表</t>
  </si>
  <si>
    <t>置賜</t>
  </si>
  <si>
    <t>不戦杯負</t>
  </si>
  <si>
    <t>不戦負</t>
  </si>
  <si>
    <t>不戦勝</t>
  </si>
  <si>
    <t>2023.10.30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</si>
</sst>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b/>
      <u val="single"/>
      <sz val="28"/>
      <name val="HG丸ｺﾞｼｯｸM-PRO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Century"/>
      <family val="1"/>
    </font>
    <font>
      <sz val="9"/>
      <name val="ＭＳ Ｐゴシック"/>
      <family val="3"/>
    </font>
    <font>
      <b/>
      <sz val="18"/>
      <color indexed="8"/>
      <name val="ＭＳ Ｐゴシック"/>
      <family val="3"/>
    </font>
    <font>
      <sz val="16"/>
      <name val="Century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20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medium"/>
      <bottom>
        <color indexed="63"/>
      </bottom>
      <diagonal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medium"/>
    </border>
    <border diagonalDown="1">
      <left>
        <color indexed="63"/>
      </left>
      <right style="thin"/>
      <top>
        <color indexed="63"/>
      </top>
      <bottom style="medium"/>
      <diagonal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7" fillId="3" borderId="0" applyNumberFormat="0" applyBorder="0" applyAlignment="0" applyProtection="0"/>
    <xf numFmtId="0" fontId="24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vertical="center"/>
    </xf>
    <xf numFmtId="14" fontId="11" fillId="0" borderId="0" xfId="0" applyNumberFormat="1" applyFont="1" applyAlignment="1">
      <alignment/>
    </xf>
    <xf numFmtId="49" fontId="12" fillId="0" borderId="0" xfId="61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1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177" fontId="0" fillId="0" borderId="0" xfId="61" applyNumberFormat="1" applyFont="1" applyFill="1" applyBorder="1" applyAlignment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9" fillId="0" borderId="42" xfId="61" applyNumberFormat="1" applyFont="1" applyFill="1" applyBorder="1" applyAlignment="1">
      <alignment horizontal="center" vertical="center"/>
      <protection/>
    </xf>
    <xf numFmtId="0" fontId="9" fillId="0" borderId="43" xfId="61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1" xfId="61" applyNumberFormat="1" applyFont="1" applyFill="1" applyBorder="1" applyAlignment="1">
      <alignment horizontal="center" vertical="center"/>
      <protection/>
    </xf>
    <xf numFmtId="0" fontId="9" fillId="0" borderId="52" xfId="61" applyNumberFormat="1" applyFont="1" applyFill="1" applyBorder="1" applyAlignment="1">
      <alignment horizontal="center" vertical="center"/>
      <protection/>
    </xf>
    <xf numFmtId="0" fontId="9" fillId="0" borderId="41" xfId="61" applyNumberFormat="1" applyFont="1" applyFill="1" applyBorder="1" applyAlignment="1">
      <alignment horizontal="center" vertical="center"/>
      <protection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9" fillId="0" borderId="15" xfId="61" applyNumberFormat="1" applyFont="1" applyFill="1" applyBorder="1" applyAlignment="1">
      <alignment horizontal="center" vertical="center"/>
      <protection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9" fillId="0" borderId="17" xfId="61" applyNumberFormat="1" applyFont="1" applyFill="1" applyBorder="1" applyAlignment="1">
      <alignment horizontal="center" vertical="center"/>
      <protection/>
    </xf>
    <xf numFmtId="0" fontId="6" fillId="0" borderId="57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9" fillId="0" borderId="62" xfId="61" applyNumberFormat="1" applyFont="1" applyFill="1" applyBorder="1" applyAlignment="1">
      <alignment horizontal="center" vertical="center"/>
      <protection/>
    </xf>
    <xf numFmtId="0" fontId="13" fillId="0" borderId="5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6" fillId="24" borderId="63" xfId="0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>
      <alignment horizontal="center" vertical="center"/>
    </xf>
    <xf numFmtId="0" fontId="9" fillId="0" borderId="66" xfId="61" applyNumberFormat="1" applyFont="1" applyFill="1" applyBorder="1" applyAlignment="1">
      <alignment horizontal="center" vertical="center"/>
      <protection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65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distributed"/>
    </xf>
    <xf numFmtId="22" fontId="7" fillId="0" borderId="0" xfId="0" applyNumberFormat="1" applyFont="1" applyAlignment="1">
      <alignment horizontal="right"/>
    </xf>
    <xf numFmtId="0" fontId="34" fillId="0" borderId="6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6" fillId="25" borderId="35" xfId="0" applyFont="1" applyFill="1" applyBorder="1" applyAlignment="1">
      <alignment horizontal="center" vertical="center"/>
    </xf>
    <xf numFmtId="0" fontId="6" fillId="25" borderId="36" xfId="0" applyFont="1" applyFill="1" applyBorder="1" applyAlignment="1">
      <alignment horizontal="center" vertical="center"/>
    </xf>
    <xf numFmtId="0" fontId="6" fillId="25" borderId="63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/>
    </xf>
    <xf numFmtId="0" fontId="6" fillId="25" borderId="3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542925</xdr:colOff>
      <xdr:row>13</xdr:row>
      <xdr:rowOff>171450</xdr:rowOff>
    </xdr:from>
    <xdr:ext cx="1981200" cy="209550"/>
    <xdr:sp>
      <xdr:nvSpPr>
        <xdr:cNvPr id="1" name="Text Box 1"/>
        <xdr:cNvSpPr txBox="1">
          <a:spLocks noChangeArrowheads="1"/>
        </xdr:cNvSpPr>
      </xdr:nvSpPr>
      <xdr:spPr>
        <a:xfrm>
          <a:off x="17840325" y="3886200"/>
          <a:ext cx="1981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作厳禁！！！</a:t>
          </a:r>
        </a:p>
      </xdr:txBody>
    </xdr:sp>
    <xdr:clientData/>
  </xdr:oneCellAnchor>
  <xdr:oneCellAnchor>
    <xdr:from>
      <xdr:col>29</xdr:col>
      <xdr:colOff>542925</xdr:colOff>
      <xdr:row>47</xdr:row>
      <xdr:rowOff>0</xdr:rowOff>
    </xdr:from>
    <xdr:ext cx="1885950" cy="180975"/>
    <xdr:sp>
      <xdr:nvSpPr>
        <xdr:cNvPr id="2" name="Text Box 1"/>
        <xdr:cNvSpPr txBox="1">
          <a:spLocks noChangeArrowheads="1"/>
        </xdr:cNvSpPr>
      </xdr:nvSpPr>
      <xdr:spPr>
        <a:xfrm>
          <a:off x="21269325" y="10763250"/>
          <a:ext cx="1885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542925</xdr:colOff>
      <xdr:row>13</xdr:row>
      <xdr:rowOff>171450</xdr:rowOff>
    </xdr:from>
    <xdr:ext cx="1981200" cy="209550"/>
    <xdr:sp>
      <xdr:nvSpPr>
        <xdr:cNvPr id="1" name="Text Box 1"/>
        <xdr:cNvSpPr txBox="1">
          <a:spLocks noChangeArrowheads="1"/>
        </xdr:cNvSpPr>
      </xdr:nvSpPr>
      <xdr:spPr>
        <a:xfrm>
          <a:off x="17840325" y="3886200"/>
          <a:ext cx="1981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作厳禁！！！</a:t>
          </a:r>
        </a:p>
      </xdr:txBody>
    </xdr:sp>
    <xdr:clientData/>
  </xdr:oneCellAnchor>
  <xdr:oneCellAnchor>
    <xdr:from>
      <xdr:col>29</xdr:col>
      <xdr:colOff>542925</xdr:colOff>
      <xdr:row>47</xdr:row>
      <xdr:rowOff>0</xdr:rowOff>
    </xdr:from>
    <xdr:ext cx="1895475" cy="200025"/>
    <xdr:sp>
      <xdr:nvSpPr>
        <xdr:cNvPr id="2" name="Text Box 1"/>
        <xdr:cNvSpPr txBox="1">
          <a:spLocks noChangeArrowheads="1"/>
        </xdr:cNvSpPr>
      </xdr:nvSpPr>
      <xdr:spPr>
        <a:xfrm>
          <a:off x="21269325" y="10763250"/>
          <a:ext cx="1895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14</xdr:col>
      <xdr:colOff>0</xdr:colOff>
      <xdr:row>15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1381125" y="695325"/>
          <a:ext cx="822007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view="pageBreakPreview" zoomScale="68" zoomScaleNormal="60" zoomScaleSheetLayoutView="68" zoomScalePageLayoutView="0" workbookViewId="0" topLeftCell="A7">
      <selection activeCell="J4" sqref="J4:W4"/>
    </sheetView>
  </sheetViews>
  <sheetFormatPr defaultColWidth="9.00390625" defaultRowHeight="13.5"/>
  <cols>
    <col min="1" max="1" width="8.375" style="0" customWidth="1"/>
    <col min="2" max="2" width="23.125" style="1" bestFit="1" customWidth="1"/>
    <col min="3" max="3" width="9.00390625" style="1" customWidth="1"/>
    <col min="4" max="23" width="8.875" style="1" customWidth="1"/>
    <col min="25" max="28" width="9.00390625" style="2" customWidth="1"/>
    <col min="30" max="30" width="11.625" style="0" bestFit="1" customWidth="1"/>
  </cols>
  <sheetData>
    <row r="1" spans="2:30" ht="32.25">
      <c r="B1" s="3"/>
      <c r="C1" s="3"/>
      <c r="D1" s="127" t="s">
        <v>41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3"/>
      <c r="V1" s="3"/>
      <c r="W1" s="3"/>
      <c r="AD1" s="13"/>
    </row>
    <row r="2" spans="2:30" ht="25.5" customHeight="1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3"/>
      <c r="W2" s="3"/>
      <c r="AD2" s="13"/>
    </row>
    <row r="3" spans="2:30" ht="30" customHeight="1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/>
      <c r="Q3" s="10"/>
      <c r="R3" s="11" t="s">
        <v>0</v>
      </c>
      <c r="S3" s="12"/>
      <c r="T3" s="128" t="s">
        <v>46</v>
      </c>
      <c r="U3" s="128"/>
      <c r="V3" s="128"/>
      <c r="W3" s="128"/>
      <c r="AD3" s="13"/>
    </row>
    <row r="4" spans="2:30" ht="30" customHeight="1">
      <c r="B4" s="3"/>
      <c r="C4" s="3"/>
      <c r="D4" s="4"/>
      <c r="E4" s="4"/>
      <c r="F4" s="4"/>
      <c r="G4" s="4"/>
      <c r="H4" s="4"/>
      <c r="I4" s="4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AD4" s="13"/>
    </row>
    <row r="5" spans="2:30" ht="25.5" customHeight="1"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3"/>
      <c r="W5" s="3"/>
      <c r="AD5" s="13"/>
    </row>
    <row r="6" spans="1:30" s="15" customFormat="1" ht="25.5" customHeight="1" thickBot="1">
      <c r="A6" s="121" t="s">
        <v>32</v>
      </c>
      <c r="B6" s="121"/>
      <c r="C6" s="5"/>
      <c r="D6" s="6" t="s">
        <v>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"/>
      <c r="V6" s="3"/>
      <c r="W6" s="3"/>
      <c r="Y6" s="18"/>
      <c r="Z6" s="18"/>
      <c r="AA6" s="18"/>
      <c r="AB6" s="18"/>
      <c r="AD6" s="19"/>
    </row>
    <row r="7" spans="1:23" ht="15" customHeight="1">
      <c r="A7" s="24" t="s">
        <v>2</v>
      </c>
      <c r="B7" s="25" t="s">
        <v>3</v>
      </c>
      <c r="C7" s="122"/>
      <c r="D7" s="124" t="str">
        <f>A9</f>
        <v>鶴岡</v>
      </c>
      <c r="E7" s="35"/>
      <c r="F7" s="34" t="str">
        <f>A13</f>
        <v>山形</v>
      </c>
      <c r="G7" s="35"/>
      <c r="H7" s="34" t="str">
        <f>A17</f>
        <v>米沢</v>
      </c>
      <c r="I7" s="35"/>
      <c r="J7" s="34" t="str">
        <f>A21</f>
        <v>酒田</v>
      </c>
      <c r="K7" s="35"/>
      <c r="L7" s="34" t="str">
        <f>A25</f>
        <v>新庄</v>
      </c>
      <c r="M7" s="35"/>
      <c r="N7" s="130" t="s">
        <v>4</v>
      </c>
      <c r="O7" s="115" t="s">
        <v>19</v>
      </c>
      <c r="P7" s="115" t="s">
        <v>5</v>
      </c>
      <c r="Q7" s="115" t="s">
        <v>6</v>
      </c>
      <c r="R7" s="115" t="s">
        <v>7</v>
      </c>
      <c r="S7" s="115" t="s">
        <v>8</v>
      </c>
      <c r="T7" s="115" t="s">
        <v>9</v>
      </c>
      <c r="U7" s="117" t="s">
        <v>10</v>
      </c>
      <c r="V7" s="115" t="s">
        <v>11</v>
      </c>
      <c r="W7" s="119" t="s">
        <v>12</v>
      </c>
    </row>
    <row r="8" spans="1:28" ht="15" customHeight="1" thickBot="1">
      <c r="A8" s="26" t="s">
        <v>13</v>
      </c>
      <c r="B8" s="27" t="s">
        <v>14</v>
      </c>
      <c r="C8" s="123"/>
      <c r="D8" s="125"/>
      <c r="E8" s="37"/>
      <c r="F8" s="36"/>
      <c r="G8" s="37"/>
      <c r="H8" s="36"/>
      <c r="I8" s="37"/>
      <c r="J8" s="36"/>
      <c r="K8" s="37"/>
      <c r="L8" s="36"/>
      <c r="M8" s="37"/>
      <c r="N8" s="131"/>
      <c r="O8" s="116"/>
      <c r="P8" s="116"/>
      <c r="Q8" s="116"/>
      <c r="R8" s="116"/>
      <c r="S8" s="116"/>
      <c r="T8" s="116"/>
      <c r="U8" s="118"/>
      <c r="V8" s="116"/>
      <c r="W8" s="120"/>
      <c r="Y8" s="14" t="s">
        <v>15</v>
      </c>
      <c r="Z8" s="14" t="s">
        <v>16</v>
      </c>
      <c r="AA8" s="14" t="s">
        <v>17</v>
      </c>
      <c r="AB8" s="14" t="s">
        <v>18</v>
      </c>
    </row>
    <row r="9" spans="1:30" ht="18.75" customHeight="1">
      <c r="A9" s="101" t="s">
        <v>33</v>
      </c>
      <c r="B9" s="102"/>
      <c r="C9" s="84" t="s">
        <v>27</v>
      </c>
      <c r="D9" s="43"/>
      <c r="E9" s="87"/>
      <c r="F9" s="49" t="s">
        <v>30</v>
      </c>
      <c r="G9" s="50"/>
      <c r="H9" s="49" t="s">
        <v>31</v>
      </c>
      <c r="I9" s="50"/>
      <c r="J9" s="49" t="s">
        <v>31</v>
      </c>
      <c r="K9" s="50"/>
      <c r="L9" s="49" t="s">
        <v>31</v>
      </c>
      <c r="M9" s="53"/>
      <c r="N9" s="114">
        <f>((COUNTIF(F9:M10,"○"))*3)+((COUNTIF(F9:M10,"△"))*1)</f>
        <v>10</v>
      </c>
      <c r="O9" s="71">
        <f>N9+N11</f>
        <v>10</v>
      </c>
      <c r="P9" s="111">
        <f>COUNTIF(F9:M10,"○")</f>
        <v>3</v>
      </c>
      <c r="Q9" s="111">
        <f>COUNTIF(F9:M10,"△")</f>
        <v>1</v>
      </c>
      <c r="R9" s="111">
        <f>COUNTIF(F9:M10,"●")</f>
        <v>0</v>
      </c>
      <c r="S9" s="111">
        <f>SUM(F10,H10,J10,L10,)</f>
        <v>13</v>
      </c>
      <c r="T9" s="111">
        <f>SUM(G10,I10,K10,M10,)</f>
        <v>2</v>
      </c>
      <c r="U9" s="112">
        <f>S9-T9</f>
        <v>11</v>
      </c>
      <c r="V9" s="113">
        <f>COUNT(F9:M10)/2</f>
        <v>4</v>
      </c>
      <c r="W9" s="68">
        <f>RANK(AC9,$AC$9:$AC$28)</f>
        <v>1</v>
      </c>
      <c r="Y9" s="54">
        <f>RANK(N9,$N$9:$N$24,1)</f>
        <v>7</v>
      </c>
      <c r="Z9" s="54">
        <f>RANK(U9,$U$9:$U$24,1)</f>
        <v>8</v>
      </c>
      <c r="AA9" s="54">
        <f>RANK(S9,$S$9:$S$24,1)</f>
        <v>8</v>
      </c>
      <c r="AB9" s="54">
        <f>Y9*100+Z9*10+AA9*1</f>
        <v>788</v>
      </c>
      <c r="AC9" s="55">
        <f>SUM(AB9+AB11)</f>
        <v>919</v>
      </c>
      <c r="AD9" s="77"/>
    </row>
    <row r="10" spans="1:30" ht="18.75" customHeight="1">
      <c r="A10" s="103"/>
      <c r="B10" s="104"/>
      <c r="C10" s="85"/>
      <c r="D10" s="45"/>
      <c r="E10" s="88"/>
      <c r="F10" s="28">
        <v>2</v>
      </c>
      <c r="G10" s="28">
        <v>2</v>
      </c>
      <c r="H10" s="28">
        <v>5</v>
      </c>
      <c r="I10" s="28">
        <v>0</v>
      </c>
      <c r="J10" s="28">
        <v>4</v>
      </c>
      <c r="K10" s="28">
        <v>0</v>
      </c>
      <c r="L10" s="28">
        <v>2</v>
      </c>
      <c r="M10" s="28">
        <v>0</v>
      </c>
      <c r="N10" s="100"/>
      <c r="O10" s="72"/>
      <c r="P10" s="96"/>
      <c r="Q10" s="96"/>
      <c r="R10" s="96"/>
      <c r="S10" s="96"/>
      <c r="T10" s="96"/>
      <c r="U10" s="92"/>
      <c r="V10" s="93"/>
      <c r="W10" s="69"/>
      <c r="Y10" s="54"/>
      <c r="Z10" s="54"/>
      <c r="AA10" s="54"/>
      <c r="AB10" s="54"/>
      <c r="AC10" s="55"/>
      <c r="AD10" s="77"/>
    </row>
    <row r="11" spans="1:30" ht="18.75" customHeight="1">
      <c r="A11" s="103" t="s">
        <v>34</v>
      </c>
      <c r="B11" s="104"/>
      <c r="C11" s="56" t="s">
        <v>28</v>
      </c>
      <c r="D11" s="45"/>
      <c r="E11" s="88"/>
      <c r="F11" s="39"/>
      <c r="G11" s="40"/>
      <c r="H11" s="41"/>
      <c r="I11" s="41"/>
      <c r="J11" s="39"/>
      <c r="K11" s="40"/>
      <c r="L11" s="41"/>
      <c r="M11" s="41"/>
      <c r="N11" s="100">
        <f>((COUNTIF(F11:M12,"○"))*3)+((COUNTIF(F11:M12,"△"))*1)</f>
        <v>0</v>
      </c>
      <c r="O11" s="72"/>
      <c r="P11" s="108">
        <f>COUNTIF(F11:M12,"○")</f>
        <v>0</v>
      </c>
      <c r="Q11" s="108">
        <f>COUNTIF(F11:M12,"△")</f>
        <v>0</v>
      </c>
      <c r="R11" s="108">
        <f>COUNTIF(F11:M12,"●")</f>
        <v>0</v>
      </c>
      <c r="S11" s="108">
        <f>SUM(F12,H12,J12,L12,)</f>
        <v>0</v>
      </c>
      <c r="T11" s="108">
        <f>SUM(G12,I12,K12,M12,)</f>
        <v>0</v>
      </c>
      <c r="U11" s="109">
        <f>S11-T11</f>
        <v>0</v>
      </c>
      <c r="V11" s="110">
        <f>COUNT(F11:M12)/2</f>
        <v>0</v>
      </c>
      <c r="W11" s="69"/>
      <c r="Y11" s="54">
        <f>RANK(N11,$N$9:$N$24,1)</f>
        <v>1</v>
      </c>
      <c r="Z11" s="54">
        <f>RANK(U11,$U$9:$U$24,1)</f>
        <v>3</v>
      </c>
      <c r="AA11" s="54">
        <f>RANK(S11,$S$9:$S$24,1)</f>
        <v>1</v>
      </c>
      <c r="AB11" s="54">
        <f>Y11*100+Z11*10+AA11*1</f>
        <v>131</v>
      </c>
      <c r="AC11" s="55"/>
      <c r="AD11" s="77"/>
    </row>
    <row r="12" spans="1:30" ht="18.75" customHeight="1" thickBot="1">
      <c r="A12" s="103"/>
      <c r="B12" s="104"/>
      <c r="C12" s="90"/>
      <c r="D12" s="45"/>
      <c r="E12" s="88"/>
      <c r="F12" s="22"/>
      <c r="G12" s="23"/>
      <c r="H12" s="22"/>
      <c r="I12" s="23"/>
      <c r="J12" s="22"/>
      <c r="K12" s="23"/>
      <c r="L12" s="22"/>
      <c r="M12" s="23"/>
      <c r="N12" s="91"/>
      <c r="O12" s="73"/>
      <c r="P12" s="108"/>
      <c r="Q12" s="108"/>
      <c r="R12" s="108"/>
      <c r="S12" s="108"/>
      <c r="T12" s="108"/>
      <c r="U12" s="109"/>
      <c r="V12" s="110"/>
      <c r="W12" s="69"/>
      <c r="Y12" s="54"/>
      <c r="Z12" s="54"/>
      <c r="AA12" s="54"/>
      <c r="AB12" s="54"/>
      <c r="AC12" s="55"/>
      <c r="AD12" s="77"/>
    </row>
    <row r="13" spans="1:30" ht="18.75" customHeight="1">
      <c r="A13" s="101" t="s">
        <v>35</v>
      </c>
      <c r="B13" s="102"/>
      <c r="C13" s="84" t="s">
        <v>27</v>
      </c>
      <c r="D13" s="49" t="s">
        <v>30</v>
      </c>
      <c r="E13" s="50"/>
      <c r="F13" s="43"/>
      <c r="G13" s="87"/>
      <c r="H13" s="49" t="s">
        <v>31</v>
      </c>
      <c r="I13" s="50"/>
      <c r="J13" s="107" t="s">
        <v>31</v>
      </c>
      <c r="K13" s="50"/>
      <c r="L13" s="38" t="s">
        <v>31</v>
      </c>
      <c r="M13" s="38"/>
      <c r="N13" s="86">
        <f>((COUNTIF(D13:M14,"○"))*3)+((COUNTIF(D13:M14,"△"))*1)</f>
        <v>10</v>
      </c>
      <c r="O13" s="71">
        <f>N13+N15</f>
        <v>10</v>
      </c>
      <c r="P13" s="74">
        <f>COUNTIF(D13:M14,"○")</f>
        <v>3</v>
      </c>
      <c r="Q13" s="74">
        <f>COUNTIF(D13:M14,"△")</f>
        <v>1</v>
      </c>
      <c r="R13" s="74">
        <f>COUNTIF(D13:M14,"●")</f>
        <v>0</v>
      </c>
      <c r="S13" s="74">
        <f>SUM(D14,H14,J14,L14,)</f>
        <v>9</v>
      </c>
      <c r="T13" s="74">
        <f>SUM(E14,I14,K14,M14,)</f>
        <v>4</v>
      </c>
      <c r="U13" s="66">
        <f>S13-T13</f>
        <v>5</v>
      </c>
      <c r="V13" s="67">
        <f>COUNT(D13:M14)/2</f>
        <v>4</v>
      </c>
      <c r="W13" s="68">
        <f>RANK(AC13,$AC$9:$AC$28)</f>
        <v>2</v>
      </c>
      <c r="Y13" s="54">
        <f>RANK(N13,$N$9:$N$24,1)</f>
        <v>7</v>
      </c>
      <c r="Z13" s="54">
        <f>RANK(U13,$U$9:$U$24,1)</f>
        <v>7</v>
      </c>
      <c r="AA13" s="54">
        <f>RANK(S13,$S$9:$S$24,1)</f>
        <v>7</v>
      </c>
      <c r="AB13" s="54">
        <f>Y13*100+Z13*10+AA13*1</f>
        <v>777</v>
      </c>
      <c r="AC13" s="55">
        <f>SUM(AB13+AB15)</f>
        <v>908</v>
      </c>
      <c r="AD13" s="77"/>
    </row>
    <row r="14" spans="1:30" ht="18.75" customHeight="1">
      <c r="A14" s="103"/>
      <c r="B14" s="104"/>
      <c r="C14" s="85"/>
      <c r="D14" s="28">
        <v>2</v>
      </c>
      <c r="E14" s="29">
        <v>2</v>
      </c>
      <c r="F14" s="45"/>
      <c r="G14" s="88"/>
      <c r="H14" s="28">
        <v>1</v>
      </c>
      <c r="I14" s="29">
        <v>0</v>
      </c>
      <c r="J14" s="28">
        <v>3</v>
      </c>
      <c r="K14" s="29">
        <v>2</v>
      </c>
      <c r="L14" s="28">
        <v>3</v>
      </c>
      <c r="M14" s="29">
        <v>0</v>
      </c>
      <c r="N14" s="58"/>
      <c r="O14" s="72"/>
      <c r="P14" s="60"/>
      <c r="Q14" s="60"/>
      <c r="R14" s="60"/>
      <c r="S14" s="60"/>
      <c r="T14" s="60"/>
      <c r="U14" s="62"/>
      <c r="V14" s="64"/>
      <c r="W14" s="69"/>
      <c r="Y14" s="54"/>
      <c r="Z14" s="54"/>
      <c r="AA14" s="54"/>
      <c r="AB14" s="54"/>
      <c r="AC14" s="55"/>
      <c r="AD14" s="77"/>
    </row>
    <row r="15" spans="1:30" ht="18.75" customHeight="1">
      <c r="A15" s="103" t="s">
        <v>36</v>
      </c>
      <c r="B15" s="104"/>
      <c r="C15" s="56" t="s">
        <v>28</v>
      </c>
      <c r="D15" s="51"/>
      <c r="E15" s="52"/>
      <c r="F15" s="45"/>
      <c r="G15" s="88"/>
      <c r="H15" s="51"/>
      <c r="I15" s="52"/>
      <c r="J15" s="51"/>
      <c r="K15" s="52"/>
      <c r="L15" s="41"/>
      <c r="M15" s="41"/>
      <c r="N15" s="58">
        <f>((COUNTIF(F15:M16,"○"))*3)+((COUNTIF(F15:M16,"△"))*1)</f>
        <v>0</v>
      </c>
      <c r="O15" s="72"/>
      <c r="P15" s="60">
        <f>COUNTIF(F15:M16,"○")</f>
        <v>0</v>
      </c>
      <c r="Q15" s="60">
        <f>COUNTIF(F15:M16,"△")</f>
        <v>0</v>
      </c>
      <c r="R15" s="60">
        <f>COUNTIF(F15:M16,"●")</f>
        <v>0</v>
      </c>
      <c r="S15" s="60">
        <f>SUM(F16,H16,J16,L16,)</f>
        <v>0</v>
      </c>
      <c r="T15" s="60">
        <f>SUM(G16,I16,K16,M16,)</f>
        <v>0</v>
      </c>
      <c r="U15" s="62">
        <f>S15-T15</f>
        <v>0</v>
      </c>
      <c r="V15" s="64">
        <f>COUNT(F15:M16)/2</f>
        <v>0</v>
      </c>
      <c r="W15" s="69"/>
      <c r="Y15" s="54">
        <f>RANK(N15,$N$9:$N$24,1)</f>
        <v>1</v>
      </c>
      <c r="Z15" s="54">
        <f>RANK(U15,$U$9:$U$24,1)</f>
        <v>3</v>
      </c>
      <c r="AA15" s="54">
        <f>RANK(S15,$S$9:$S$24,1)</f>
        <v>1</v>
      </c>
      <c r="AB15" s="54">
        <f>Y15*100+Z15*10+AA15*1</f>
        <v>131</v>
      </c>
      <c r="AC15" s="55"/>
      <c r="AD15" s="77"/>
    </row>
    <row r="16" spans="1:30" ht="18.75" customHeight="1" thickBot="1">
      <c r="A16" s="105"/>
      <c r="B16" s="106"/>
      <c r="C16" s="57"/>
      <c r="D16" s="7"/>
      <c r="E16" s="8"/>
      <c r="F16" s="47"/>
      <c r="G16" s="89"/>
      <c r="H16" s="7"/>
      <c r="I16" s="8"/>
      <c r="J16" s="7"/>
      <c r="K16" s="8"/>
      <c r="L16" s="7"/>
      <c r="M16" s="8"/>
      <c r="N16" s="59"/>
      <c r="O16" s="73"/>
      <c r="P16" s="61"/>
      <c r="Q16" s="61"/>
      <c r="R16" s="61"/>
      <c r="S16" s="61"/>
      <c r="T16" s="61"/>
      <c r="U16" s="63"/>
      <c r="V16" s="65"/>
      <c r="W16" s="70"/>
      <c r="Y16" s="54"/>
      <c r="Z16" s="54"/>
      <c r="AA16" s="54"/>
      <c r="AB16" s="54"/>
      <c r="AC16" s="55"/>
      <c r="AD16" s="77"/>
    </row>
    <row r="17" spans="1:30" ht="18.75" customHeight="1">
      <c r="A17" s="80" t="s">
        <v>38</v>
      </c>
      <c r="B17" s="81"/>
      <c r="C17" s="97" t="s">
        <v>27</v>
      </c>
      <c r="D17" s="98" t="s">
        <v>29</v>
      </c>
      <c r="E17" s="99"/>
      <c r="F17" s="49" t="s">
        <v>29</v>
      </c>
      <c r="G17" s="50"/>
      <c r="H17" s="45"/>
      <c r="I17" s="88"/>
      <c r="J17" s="98" t="s">
        <v>29</v>
      </c>
      <c r="K17" s="99"/>
      <c r="L17" s="42" t="s">
        <v>31</v>
      </c>
      <c r="M17" s="42"/>
      <c r="N17" s="100">
        <f>((COUNTIF(D17:M18,"○"))*3)+((COUNTIF(D17:M18,"△"))*1)</f>
        <v>3</v>
      </c>
      <c r="O17" s="71">
        <f>N17+N19</f>
        <v>3</v>
      </c>
      <c r="P17" s="96">
        <f>COUNTIF(D17:M18,"○")</f>
        <v>1</v>
      </c>
      <c r="Q17" s="96">
        <f>COUNTIF(D17:M18,"△")</f>
        <v>0</v>
      </c>
      <c r="R17" s="96">
        <f>COUNTIF(D17:M18,"●")</f>
        <v>3</v>
      </c>
      <c r="S17" s="96">
        <f>SUM(D18,F18,J18,L18,)</f>
        <v>1</v>
      </c>
      <c r="T17" s="96">
        <f>SUM(E18,G18,I18,K18,M18,)</f>
        <v>8</v>
      </c>
      <c r="U17" s="92">
        <f>S17-T17</f>
        <v>-7</v>
      </c>
      <c r="V17" s="93">
        <f>COUNT(D17:M18)/2</f>
        <v>4</v>
      </c>
      <c r="W17" s="69">
        <f>RANK(AC17,$AC$9:$AC$28)</f>
        <v>4</v>
      </c>
      <c r="Y17" s="54">
        <f>RANK(N17,$N$9:$N$24,1)</f>
        <v>5</v>
      </c>
      <c r="Z17" s="54">
        <f>RANK(U17,$U$9:$U$24,1)</f>
        <v>1</v>
      </c>
      <c r="AA17" s="54">
        <f>RANK(S17,$S$9:$S$24,1)</f>
        <v>5</v>
      </c>
      <c r="AB17" s="54">
        <f>Y17*100+Z17*10+AA17*1</f>
        <v>515</v>
      </c>
      <c r="AC17" s="55">
        <f>SUM(AB17+AB19)</f>
        <v>646</v>
      </c>
      <c r="AD17" s="77"/>
    </row>
    <row r="18" spans="1:30" ht="18.75" customHeight="1">
      <c r="A18" s="80"/>
      <c r="B18" s="81"/>
      <c r="C18" s="85"/>
      <c r="D18" s="28">
        <v>0</v>
      </c>
      <c r="E18" s="29">
        <v>5</v>
      </c>
      <c r="F18" s="28">
        <v>0</v>
      </c>
      <c r="G18" s="29">
        <v>1</v>
      </c>
      <c r="H18" s="45"/>
      <c r="I18" s="88"/>
      <c r="J18" s="28">
        <v>0</v>
      </c>
      <c r="K18" s="30">
        <v>2</v>
      </c>
      <c r="L18" s="28">
        <v>1</v>
      </c>
      <c r="M18" s="30">
        <v>0</v>
      </c>
      <c r="N18" s="58"/>
      <c r="O18" s="72"/>
      <c r="P18" s="60"/>
      <c r="Q18" s="60"/>
      <c r="R18" s="60"/>
      <c r="S18" s="60"/>
      <c r="T18" s="60"/>
      <c r="U18" s="62"/>
      <c r="V18" s="64"/>
      <c r="W18" s="69"/>
      <c r="Y18" s="54"/>
      <c r="Z18" s="54"/>
      <c r="AA18" s="54"/>
      <c r="AB18" s="54"/>
      <c r="AC18" s="55"/>
      <c r="AD18" s="77"/>
    </row>
    <row r="19" spans="1:30" ht="18.75" customHeight="1">
      <c r="A19" s="80" t="s">
        <v>37</v>
      </c>
      <c r="B19" s="81"/>
      <c r="C19" s="56" t="s">
        <v>28</v>
      </c>
      <c r="D19" s="51"/>
      <c r="E19" s="52"/>
      <c r="F19" s="51"/>
      <c r="G19" s="52"/>
      <c r="H19" s="45"/>
      <c r="I19" s="88"/>
      <c r="J19" s="39"/>
      <c r="K19" s="40"/>
      <c r="L19" s="39"/>
      <c r="M19" s="40"/>
      <c r="N19" s="58">
        <f>((COUNTIF(F19:M20,"○"))*3)+((COUNTIF(F19:M20,"△"))*1)</f>
        <v>0</v>
      </c>
      <c r="O19" s="72"/>
      <c r="P19" s="60">
        <f>COUNTIF(F19:M20,"○")</f>
        <v>0</v>
      </c>
      <c r="Q19" s="60">
        <f>COUNTIF(F19:M20,"△")</f>
        <v>0</v>
      </c>
      <c r="R19" s="60">
        <f>COUNTIF(F19:M20,"●")</f>
        <v>0</v>
      </c>
      <c r="S19" s="75">
        <f>SUM(F20,H20,J20,L20,)</f>
        <v>0</v>
      </c>
      <c r="T19" s="75">
        <f>SUM(G20,I20,K20,M20,)</f>
        <v>0</v>
      </c>
      <c r="U19" s="62">
        <f>S19-T19</f>
        <v>0</v>
      </c>
      <c r="V19" s="64">
        <f>COUNT(F19:M20)/2</f>
        <v>0</v>
      </c>
      <c r="W19" s="69"/>
      <c r="Y19" s="54">
        <f>RANK(N19,$N$9:$N$24,1)</f>
        <v>1</v>
      </c>
      <c r="Z19" s="54">
        <f>RANK(U19,$U$9:$U$24,1)</f>
        <v>3</v>
      </c>
      <c r="AA19" s="54">
        <f>RANK(S19,$S$9:$S$24,1)</f>
        <v>1</v>
      </c>
      <c r="AB19" s="54">
        <f>Y19*100+Z19*10+AA19*1</f>
        <v>131</v>
      </c>
      <c r="AC19" s="55"/>
      <c r="AD19" s="77"/>
    </row>
    <row r="20" spans="1:30" ht="18.75" customHeight="1" thickBot="1">
      <c r="A20" s="80"/>
      <c r="B20" s="81"/>
      <c r="C20" s="90"/>
      <c r="D20" s="22"/>
      <c r="E20" s="23"/>
      <c r="F20" s="22"/>
      <c r="G20" s="23"/>
      <c r="H20" s="45"/>
      <c r="I20" s="88"/>
      <c r="J20" s="22"/>
      <c r="K20" s="23"/>
      <c r="L20" s="22"/>
      <c r="M20" s="23"/>
      <c r="N20" s="91"/>
      <c r="O20" s="73"/>
      <c r="P20" s="75"/>
      <c r="Q20" s="75"/>
      <c r="R20" s="75"/>
      <c r="S20" s="76"/>
      <c r="T20" s="76"/>
      <c r="U20" s="94"/>
      <c r="V20" s="95"/>
      <c r="W20" s="69"/>
      <c r="Y20" s="54"/>
      <c r="Z20" s="54"/>
      <c r="AA20" s="54"/>
      <c r="AB20" s="54"/>
      <c r="AC20" s="55"/>
      <c r="AD20" s="77"/>
    </row>
    <row r="21" spans="1:30" ht="18.75" customHeight="1">
      <c r="A21" s="78" t="s">
        <v>39</v>
      </c>
      <c r="B21" s="79"/>
      <c r="C21" s="84" t="s">
        <v>27</v>
      </c>
      <c r="D21" s="49" t="s">
        <v>29</v>
      </c>
      <c r="E21" s="50"/>
      <c r="F21" s="49" t="s">
        <v>29</v>
      </c>
      <c r="G21" s="50"/>
      <c r="H21" s="49" t="s">
        <v>31</v>
      </c>
      <c r="I21" s="50"/>
      <c r="J21" s="43"/>
      <c r="K21" s="87"/>
      <c r="L21" s="38" t="s">
        <v>31</v>
      </c>
      <c r="M21" s="38"/>
      <c r="N21" s="86">
        <f>((COUNTIF(D21:M22,"○"))*3)+((COUNTIF(D21:M22,"△"))*1)</f>
        <v>6</v>
      </c>
      <c r="O21" s="71">
        <f>N21+N23</f>
        <v>6</v>
      </c>
      <c r="P21" s="74">
        <f>COUNTIF(D21:M22,"○")</f>
        <v>2</v>
      </c>
      <c r="Q21" s="74">
        <f>COUNTIF(D21:M22,"△")</f>
        <v>0</v>
      </c>
      <c r="R21" s="74">
        <f>COUNTIF(D21:M22,"●")</f>
        <v>2</v>
      </c>
      <c r="S21" s="74">
        <f>SUM(D22,F22,H22,J22,L22,)</f>
        <v>5</v>
      </c>
      <c r="T21" s="74">
        <f>SUM(E22,G22,I22,K22,M22,)</f>
        <v>7</v>
      </c>
      <c r="U21" s="66">
        <f>S21-T21</f>
        <v>-2</v>
      </c>
      <c r="V21" s="67">
        <f>COUNT(D21:M22)/2</f>
        <v>4</v>
      </c>
      <c r="W21" s="68">
        <f>RANK(AC21,$AC$9:$AC$28)</f>
        <v>3</v>
      </c>
      <c r="Y21" s="54">
        <f>RANK(N21,$N$9:$N$24,1)</f>
        <v>6</v>
      </c>
      <c r="Z21" s="54">
        <f>RANK(U21,$U$9:$U$24,1)</f>
        <v>2</v>
      </c>
      <c r="AA21" s="54">
        <f>RANK(S21,$S$9:$S$24,1)</f>
        <v>6</v>
      </c>
      <c r="AB21" s="54">
        <f>Y21*100+Z21*10+AA21*1</f>
        <v>626</v>
      </c>
      <c r="AC21" s="55">
        <f>SUM(AB21+AB23)</f>
        <v>757</v>
      </c>
      <c r="AD21" s="77"/>
    </row>
    <row r="22" spans="1:30" ht="18.75" customHeight="1">
      <c r="A22" s="80"/>
      <c r="B22" s="81"/>
      <c r="C22" s="85"/>
      <c r="D22" s="28">
        <v>0</v>
      </c>
      <c r="E22" s="29">
        <v>4</v>
      </c>
      <c r="F22" s="28">
        <v>2</v>
      </c>
      <c r="G22" s="29">
        <v>3</v>
      </c>
      <c r="H22" s="28">
        <v>2</v>
      </c>
      <c r="I22" s="29">
        <v>0</v>
      </c>
      <c r="J22" s="45"/>
      <c r="K22" s="88"/>
      <c r="L22" s="28">
        <v>1</v>
      </c>
      <c r="M22" s="30">
        <v>0</v>
      </c>
      <c r="N22" s="58"/>
      <c r="O22" s="72"/>
      <c r="P22" s="60"/>
      <c r="Q22" s="60"/>
      <c r="R22" s="60"/>
      <c r="S22" s="60"/>
      <c r="T22" s="60"/>
      <c r="U22" s="62"/>
      <c r="V22" s="64"/>
      <c r="W22" s="69"/>
      <c r="Y22" s="54"/>
      <c r="Z22" s="54"/>
      <c r="AA22" s="54"/>
      <c r="AB22" s="54"/>
      <c r="AC22" s="55"/>
      <c r="AD22" s="77"/>
    </row>
    <row r="23" spans="1:30" ht="18.75" customHeight="1">
      <c r="A23" s="80" t="s">
        <v>34</v>
      </c>
      <c r="B23" s="81"/>
      <c r="C23" s="56" t="s">
        <v>28</v>
      </c>
      <c r="D23" s="51"/>
      <c r="E23" s="52"/>
      <c r="F23" s="51"/>
      <c r="G23" s="52"/>
      <c r="H23" s="51"/>
      <c r="I23" s="52"/>
      <c r="J23" s="45"/>
      <c r="K23" s="88"/>
      <c r="L23" s="39"/>
      <c r="M23" s="40"/>
      <c r="N23" s="58">
        <f>((COUNTIF(F23:M24,"○"))*3)+((COUNTIF(F23:M24,"△"))*1)</f>
        <v>0</v>
      </c>
      <c r="O23" s="72"/>
      <c r="P23" s="60">
        <f>COUNTIF(F23:M24,"○")</f>
        <v>0</v>
      </c>
      <c r="Q23" s="60">
        <f>COUNTIF(F23:M24,"△")</f>
        <v>0</v>
      </c>
      <c r="R23" s="60">
        <f>COUNTIF(F23:M24,"●")</f>
        <v>0</v>
      </c>
      <c r="S23" s="60">
        <f>SUM(F24,H24,J24,L24,)</f>
        <v>0</v>
      </c>
      <c r="T23" s="60">
        <f>SUM(G24,I24,K24,M24,)</f>
        <v>0</v>
      </c>
      <c r="U23" s="62">
        <f>S23-T23</f>
        <v>0</v>
      </c>
      <c r="V23" s="64">
        <f>COUNT(F23:M24)/2</f>
        <v>0</v>
      </c>
      <c r="W23" s="69"/>
      <c r="Y23" s="54">
        <f>RANK(N23,$N$9:$N$24,1)</f>
        <v>1</v>
      </c>
      <c r="Z23" s="54">
        <f>RANK(U23,$U$9:$U$24,1)</f>
        <v>3</v>
      </c>
      <c r="AA23" s="54">
        <f>RANK(S23,$S$9:$S$24,1)</f>
        <v>1</v>
      </c>
      <c r="AB23" s="54">
        <f>Y23*100+Z23*10+AA23*1</f>
        <v>131</v>
      </c>
      <c r="AC23" s="55"/>
      <c r="AD23" s="77"/>
    </row>
    <row r="24" spans="1:30" ht="18.75" customHeight="1" thickBot="1">
      <c r="A24" s="82"/>
      <c r="B24" s="83"/>
      <c r="C24" s="57"/>
      <c r="D24" s="7"/>
      <c r="E24" s="8"/>
      <c r="F24" s="7"/>
      <c r="G24" s="8"/>
      <c r="H24" s="7"/>
      <c r="I24" s="8"/>
      <c r="J24" s="47"/>
      <c r="K24" s="89"/>
      <c r="L24" s="7"/>
      <c r="M24" s="8"/>
      <c r="N24" s="59"/>
      <c r="O24" s="73"/>
      <c r="P24" s="61"/>
      <c r="Q24" s="61"/>
      <c r="R24" s="61"/>
      <c r="S24" s="61"/>
      <c r="T24" s="61"/>
      <c r="U24" s="63"/>
      <c r="V24" s="65"/>
      <c r="W24" s="70"/>
      <c r="Y24" s="54"/>
      <c r="Z24" s="54"/>
      <c r="AA24" s="54"/>
      <c r="AB24" s="54"/>
      <c r="AC24" s="55"/>
      <c r="AD24" s="77"/>
    </row>
    <row r="25" spans="1:30" ht="18.75" customHeight="1">
      <c r="A25" s="78" t="s">
        <v>40</v>
      </c>
      <c r="B25" s="79"/>
      <c r="C25" s="84" t="s">
        <v>27</v>
      </c>
      <c r="D25" s="49" t="s">
        <v>29</v>
      </c>
      <c r="E25" s="50"/>
      <c r="F25" s="49" t="s">
        <v>29</v>
      </c>
      <c r="G25" s="50"/>
      <c r="H25" s="49" t="s">
        <v>29</v>
      </c>
      <c r="I25" s="50"/>
      <c r="J25" s="49" t="s">
        <v>29</v>
      </c>
      <c r="K25" s="50"/>
      <c r="L25" s="43"/>
      <c r="M25" s="44"/>
      <c r="N25" s="86">
        <f>((COUNTIF(D25:M26,"○"))*3)+((COUNTIF(D25:M26,"△"))*1)</f>
        <v>0</v>
      </c>
      <c r="O25" s="71">
        <f>N25+N27</f>
        <v>0</v>
      </c>
      <c r="P25" s="74">
        <f>COUNTIF(D25:M26,"○")</f>
        <v>0</v>
      </c>
      <c r="Q25" s="74">
        <f>COUNTIF(D25:M26,"△")</f>
        <v>0</v>
      </c>
      <c r="R25" s="74">
        <f>COUNTIF(D25:M26,"●")</f>
        <v>4</v>
      </c>
      <c r="S25" s="74">
        <f>SUM(D26,F26,H26,J26,L26,)</f>
        <v>0</v>
      </c>
      <c r="T25" s="74">
        <f>SUM(E26,G26,I26,K26,M26,)</f>
        <v>7</v>
      </c>
      <c r="U25" s="66">
        <f>S25-T25</f>
        <v>-7</v>
      </c>
      <c r="V25" s="67">
        <f>COUNT(D25:M26)/2</f>
        <v>4</v>
      </c>
      <c r="W25" s="68">
        <f>RANK(AC25,$AC$9:$AC$28)</f>
        <v>5</v>
      </c>
      <c r="Y25" s="54">
        <f>RANK(N25,$N$9:$N$24,1)</f>
        <v>1</v>
      </c>
      <c r="Z25" s="54">
        <f>RANK(U25,$U$9:$U$28,1)</f>
        <v>1</v>
      </c>
      <c r="AA25" s="54">
        <f>RANK(S25,$S$9:$S$28,1)</f>
        <v>1</v>
      </c>
      <c r="AB25" s="54">
        <f>Y25*100+Z25*10+AA25*1</f>
        <v>111</v>
      </c>
      <c r="AC25" s="55">
        <f>SUM(AB25+AB27)</f>
        <v>252</v>
      </c>
      <c r="AD25" s="21"/>
    </row>
    <row r="26" spans="1:30" ht="18.75" customHeight="1">
      <c r="A26" s="80"/>
      <c r="B26" s="81"/>
      <c r="C26" s="85"/>
      <c r="D26" s="28">
        <v>0</v>
      </c>
      <c r="E26" s="29">
        <v>2</v>
      </c>
      <c r="F26" s="28">
        <v>0</v>
      </c>
      <c r="G26" s="29">
        <v>3</v>
      </c>
      <c r="H26" s="28">
        <v>0</v>
      </c>
      <c r="I26" s="29">
        <v>1</v>
      </c>
      <c r="J26" s="28">
        <v>0</v>
      </c>
      <c r="K26" s="29">
        <v>1</v>
      </c>
      <c r="L26" s="45"/>
      <c r="M26" s="46"/>
      <c r="N26" s="58"/>
      <c r="O26" s="72"/>
      <c r="P26" s="60"/>
      <c r="Q26" s="60"/>
      <c r="R26" s="60"/>
      <c r="S26" s="60"/>
      <c r="T26" s="60"/>
      <c r="U26" s="62"/>
      <c r="V26" s="64"/>
      <c r="W26" s="69"/>
      <c r="Y26" s="54"/>
      <c r="Z26" s="54"/>
      <c r="AA26" s="54"/>
      <c r="AB26" s="54"/>
      <c r="AC26" s="55"/>
      <c r="AD26" s="21"/>
    </row>
    <row r="27" spans="1:30" ht="18.75" customHeight="1">
      <c r="A27" s="80" t="s">
        <v>36</v>
      </c>
      <c r="B27" s="81"/>
      <c r="C27" s="56" t="s">
        <v>28</v>
      </c>
      <c r="D27" s="51"/>
      <c r="E27" s="52"/>
      <c r="F27" s="51"/>
      <c r="G27" s="52"/>
      <c r="H27" s="51"/>
      <c r="I27" s="52"/>
      <c r="J27" s="51"/>
      <c r="K27" s="52"/>
      <c r="L27" s="45"/>
      <c r="M27" s="46"/>
      <c r="N27" s="58">
        <f>((COUNTIF(F27:M28,"○"))*3)+((COUNTIF(F27:M28,"△"))*1)</f>
        <v>0</v>
      </c>
      <c r="O27" s="72"/>
      <c r="P27" s="60">
        <f>COUNTIF(F27:M28,"○")</f>
        <v>0</v>
      </c>
      <c r="Q27" s="60">
        <f>COUNTIF(F27:M28,"△")</f>
        <v>0</v>
      </c>
      <c r="R27" s="60">
        <f>COUNTIF(F27:M28,"●")</f>
        <v>0</v>
      </c>
      <c r="S27" s="75">
        <f>SUM(F28,H28,J28,L28,)</f>
        <v>0</v>
      </c>
      <c r="T27" s="75">
        <f>SUM(G28,I28,K28,M28,)</f>
        <v>0</v>
      </c>
      <c r="U27" s="62">
        <f>S27-T27</f>
        <v>0</v>
      </c>
      <c r="V27" s="64">
        <f>COUNT(F27:M28)/2</f>
        <v>0</v>
      </c>
      <c r="W27" s="69"/>
      <c r="Y27" s="54">
        <f>RANK(N27,$N$9:$N$24,1)</f>
        <v>1</v>
      </c>
      <c r="Z27" s="54">
        <f>RANK(U27,$U$9:$U$28,1)</f>
        <v>4</v>
      </c>
      <c r="AA27" s="54">
        <f>RANK(S27,$S$9:$S$24,1)</f>
        <v>1</v>
      </c>
      <c r="AB27" s="54">
        <f>Y27*100+Z27*10+AA27*1</f>
        <v>141</v>
      </c>
      <c r="AC27" s="55"/>
      <c r="AD27" s="21"/>
    </row>
    <row r="28" spans="1:30" ht="18.75" customHeight="1" thickBot="1">
      <c r="A28" s="82"/>
      <c r="B28" s="83"/>
      <c r="C28" s="57"/>
      <c r="D28" s="7"/>
      <c r="E28" s="8"/>
      <c r="F28" s="7"/>
      <c r="G28" s="8"/>
      <c r="H28" s="7"/>
      <c r="I28" s="8"/>
      <c r="J28" s="7"/>
      <c r="K28" s="8"/>
      <c r="L28" s="47"/>
      <c r="M28" s="48"/>
      <c r="N28" s="59"/>
      <c r="O28" s="73"/>
      <c r="P28" s="61"/>
      <c r="Q28" s="61"/>
      <c r="R28" s="61"/>
      <c r="S28" s="76"/>
      <c r="T28" s="76"/>
      <c r="U28" s="63"/>
      <c r="V28" s="65"/>
      <c r="W28" s="70"/>
      <c r="Y28" s="54"/>
      <c r="Z28" s="54"/>
      <c r="AA28" s="54"/>
      <c r="AB28" s="54"/>
      <c r="AC28" s="55"/>
      <c r="AD28" s="21"/>
    </row>
    <row r="30" spans="14:22" ht="14.25">
      <c r="N30" s="17"/>
      <c r="O30" s="17"/>
      <c r="P30" s="17"/>
      <c r="Q30" s="17"/>
      <c r="R30" s="17"/>
      <c r="S30" s="17"/>
      <c r="T30" s="17"/>
      <c r="U30" s="17"/>
      <c r="V30" s="17"/>
    </row>
    <row r="31" spans="4:33" ht="18.75">
      <c r="D31" s="126" t="s">
        <v>30</v>
      </c>
      <c r="E31" s="12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"/>
      <c r="AA31" s="3"/>
      <c r="AB31" s="3"/>
      <c r="AC31" s="15"/>
      <c r="AD31" s="18"/>
      <c r="AE31" s="18"/>
      <c r="AF31" s="18"/>
      <c r="AG31" s="18"/>
    </row>
    <row r="32" spans="4:33" ht="18.75">
      <c r="D32" s="126" t="s">
        <v>29</v>
      </c>
      <c r="E32" s="126"/>
      <c r="AD32" s="2"/>
      <c r="AE32" s="2"/>
      <c r="AF32" s="2"/>
      <c r="AG32" s="2"/>
    </row>
    <row r="33" spans="4:5" ht="18.75">
      <c r="D33" s="126" t="s">
        <v>31</v>
      </c>
      <c r="E33" s="126"/>
    </row>
    <row r="43" spans="1:33" s="1" customFormat="1" ht="14.25">
      <c r="A43"/>
      <c r="N43" s="17">
        <f>SUM(N9:N28)</f>
        <v>29</v>
      </c>
      <c r="O43" s="17">
        <f aca="true" t="shared" si="0" ref="O43:V43">SUM(O9:O24)</f>
        <v>29</v>
      </c>
      <c r="P43" s="17">
        <f>SUM(P9:P28)</f>
        <v>9</v>
      </c>
      <c r="Q43" s="17">
        <f>SUM(Q9:Q28)</f>
        <v>2</v>
      </c>
      <c r="R43" s="17">
        <f>SUM(R9:R28)</f>
        <v>9</v>
      </c>
      <c r="S43" s="17">
        <f t="shared" si="0"/>
        <v>28</v>
      </c>
      <c r="T43" s="17">
        <f t="shared" si="0"/>
        <v>21</v>
      </c>
      <c r="U43" s="17">
        <f t="shared" si="0"/>
        <v>7</v>
      </c>
      <c r="V43" s="17">
        <f t="shared" si="0"/>
        <v>16</v>
      </c>
      <c r="X43"/>
      <c r="Y43" s="2"/>
      <c r="Z43" s="2"/>
      <c r="AA43" s="2"/>
      <c r="AB43" s="2"/>
      <c r="AC43"/>
      <c r="AD43"/>
      <c r="AE43"/>
      <c r="AF43"/>
      <c r="AG43"/>
    </row>
    <row r="45" spans="1:33" s="1" customFormat="1" ht="13.5">
      <c r="A45"/>
      <c r="R45" s="1">
        <f>SUM(P43:R43)</f>
        <v>20</v>
      </c>
      <c r="X45"/>
      <c r="Y45" s="2"/>
      <c r="Z45" s="2"/>
      <c r="AA45" s="2"/>
      <c r="AB45" s="2"/>
      <c r="AC45"/>
      <c r="AD45"/>
      <c r="AE45"/>
      <c r="AF45"/>
      <c r="AG45"/>
    </row>
  </sheetData>
  <sheetProtection/>
  <mergeCells count="226">
    <mergeCell ref="D31:E31"/>
    <mergeCell ref="D32:E32"/>
    <mergeCell ref="D33:E33"/>
    <mergeCell ref="D1:T1"/>
    <mergeCell ref="T3:W3"/>
    <mergeCell ref="J4:W4"/>
    <mergeCell ref="N7:N8"/>
    <mergeCell ref="O7:O8"/>
    <mergeCell ref="P7:P8"/>
    <mergeCell ref="Q7:Q8"/>
    <mergeCell ref="A6:B6"/>
    <mergeCell ref="C7:C8"/>
    <mergeCell ref="D7:E8"/>
    <mergeCell ref="F7:G8"/>
    <mergeCell ref="H7:I8"/>
    <mergeCell ref="J7:K8"/>
    <mergeCell ref="R7:R8"/>
    <mergeCell ref="S7:S8"/>
    <mergeCell ref="T7:T8"/>
    <mergeCell ref="U7:U8"/>
    <mergeCell ref="V7:V8"/>
    <mergeCell ref="W7:W8"/>
    <mergeCell ref="A9:B12"/>
    <mergeCell ref="C9:C10"/>
    <mergeCell ref="D9:E12"/>
    <mergeCell ref="F9:G9"/>
    <mergeCell ref="H9:I9"/>
    <mergeCell ref="J9:K9"/>
    <mergeCell ref="N9:N10"/>
    <mergeCell ref="O9:O12"/>
    <mergeCell ref="P9:P10"/>
    <mergeCell ref="Q9:Q10"/>
    <mergeCell ref="R9:R10"/>
    <mergeCell ref="S9:S10"/>
    <mergeCell ref="T9:T10"/>
    <mergeCell ref="R11:R12"/>
    <mergeCell ref="S11:S12"/>
    <mergeCell ref="T11:T12"/>
    <mergeCell ref="U9:U10"/>
    <mergeCell ref="V9:V10"/>
    <mergeCell ref="W9:W12"/>
    <mergeCell ref="Y9:Y10"/>
    <mergeCell ref="Z9:Z10"/>
    <mergeCell ref="AA9:AA10"/>
    <mergeCell ref="U11:U12"/>
    <mergeCell ref="V11:V12"/>
    <mergeCell ref="Y11:Y12"/>
    <mergeCell ref="Z11:Z12"/>
    <mergeCell ref="AA11:AA12"/>
    <mergeCell ref="AB9:AB10"/>
    <mergeCell ref="AC9:AC12"/>
    <mergeCell ref="AD9:AD10"/>
    <mergeCell ref="C11:C12"/>
    <mergeCell ref="F11:G11"/>
    <mergeCell ref="H11:I11"/>
    <mergeCell ref="J11:K11"/>
    <mergeCell ref="N11:N12"/>
    <mergeCell ref="P11:P12"/>
    <mergeCell ref="Q11:Q12"/>
    <mergeCell ref="AB11:AB12"/>
    <mergeCell ref="AD11:AD12"/>
    <mergeCell ref="A13:B16"/>
    <mergeCell ref="C13:C14"/>
    <mergeCell ref="D13:E13"/>
    <mergeCell ref="F13:G16"/>
    <mergeCell ref="H13:I13"/>
    <mergeCell ref="J13:K13"/>
    <mergeCell ref="N13:N14"/>
    <mergeCell ref="O13:O16"/>
    <mergeCell ref="P13:P14"/>
    <mergeCell ref="Q13:Q14"/>
    <mergeCell ref="R13:R14"/>
    <mergeCell ref="S13:S14"/>
    <mergeCell ref="T13:T14"/>
    <mergeCell ref="R15:R16"/>
    <mergeCell ref="S15:S16"/>
    <mergeCell ref="T15:T16"/>
    <mergeCell ref="U13:U14"/>
    <mergeCell ref="V13:V14"/>
    <mergeCell ref="W13:W16"/>
    <mergeCell ref="Y13:Y14"/>
    <mergeCell ref="Z13:Z14"/>
    <mergeCell ref="AA13:AA14"/>
    <mergeCell ref="U15:U16"/>
    <mergeCell ref="V15:V16"/>
    <mergeCell ref="Y15:Y16"/>
    <mergeCell ref="Z15:Z16"/>
    <mergeCell ref="AB13:AB14"/>
    <mergeCell ref="AC13:AC16"/>
    <mergeCell ref="AD13:AD14"/>
    <mergeCell ref="C15:C16"/>
    <mergeCell ref="D15:E15"/>
    <mergeCell ref="H15:I15"/>
    <mergeCell ref="J15:K15"/>
    <mergeCell ref="N15:N16"/>
    <mergeCell ref="P15:P16"/>
    <mergeCell ref="Q15:Q16"/>
    <mergeCell ref="AA15:AA16"/>
    <mergeCell ref="AB15:AB16"/>
    <mergeCell ref="AD15:AD16"/>
    <mergeCell ref="A17:B20"/>
    <mergeCell ref="C17:C18"/>
    <mergeCell ref="D17:E17"/>
    <mergeCell ref="F17:G17"/>
    <mergeCell ref="H17:I20"/>
    <mergeCell ref="J17:K17"/>
    <mergeCell ref="N17:N18"/>
    <mergeCell ref="O17:O20"/>
    <mergeCell ref="P17:P18"/>
    <mergeCell ref="Q17:Q18"/>
    <mergeCell ref="R17:R18"/>
    <mergeCell ref="S17:S18"/>
    <mergeCell ref="T17:T18"/>
    <mergeCell ref="R19:R20"/>
    <mergeCell ref="S19:S20"/>
    <mergeCell ref="T19:T20"/>
    <mergeCell ref="U17:U18"/>
    <mergeCell ref="V17:V18"/>
    <mergeCell ref="W17:W20"/>
    <mergeCell ref="Y17:Y18"/>
    <mergeCell ref="Z17:Z18"/>
    <mergeCell ref="AA17:AA18"/>
    <mergeCell ref="U19:U20"/>
    <mergeCell ref="V19:V20"/>
    <mergeCell ref="Y19:Y20"/>
    <mergeCell ref="Z19:Z20"/>
    <mergeCell ref="AB17:AB18"/>
    <mergeCell ref="AC17:AC20"/>
    <mergeCell ref="AD17:AD18"/>
    <mergeCell ref="C19:C20"/>
    <mergeCell ref="D19:E19"/>
    <mergeCell ref="F19:G19"/>
    <mergeCell ref="J19:K19"/>
    <mergeCell ref="N19:N20"/>
    <mergeCell ref="P19:P20"/>
    <mergeCell ref="Q19:Q20"/>
    <mergeCell ref="AA19:AA20"/>
    <mergeCell ref="AB19:AB20"/>
    <mergeCell ref="AD19:AD20"/>
    <mergeCell ref="A21:B24"/>
    <mergeCell ref="C21:C22"/>
    <mergeCell ref="D21:E21"/>
    <mergeCell ref="F21:G21"/>
    <mergeCell ref="H21:I21"/>
    <mergeCell ref="J21:K24"/>
    <mergeCell ref="N21:N22"/>
    <mergeCell ref="P21:P22"/>
    <mergeCell ref="Q21:Q22"/>
    <mergeCell ref="R21:R22"/>
    <mergeCell ref="S21:S22"/>
    <mergeCell ref="T21:T22"/>
    <mergeCell ref="R23:R24"/>
    <mergeCell ref="S23:S24"/>
    <mergeCell ref="T23:T24"/>
    <mergeCell ref="U21:U22"/>
    <mergeCell ref="V21:V22"/>
    <mergeCell ref="W21:W24"/>
    <mergeCell ref="Y21:Y22"/>
    <mergeCell ref="Z21:Z22"/>
    <mergeCell ref="AA21:AA22"/>
    <mergeCell ref="U23:U24"/>
    <mergeCell ref="V23:V24"/>
    <mergeCell ref="Y23:Y24"/>
    <mergeCell ref="Z23:Z24"/>
    <mergeCell ref="AB21:AB22"/>
    <mergeCell ref="AC21:AC24"/>
    <mergeCell ref="AD21:AD22"/>
    <mergeCell ref="C23:C24"/>
    <mergeCell ref="D23:E23"/>
    <mergeCell ref="F23:G23"/>
    <mergeCell ref="H23:I23"/>
    <mergeCell ref="N23:N24"/>
    <mergeCell ref="P23:P24"/>
    <mergeCell ref="Q23:Q24"/>
    <mergeCell ref="AA23:AA24"/>
    <mergeCell ref="AB23:AB24"/>
    <mergeCell ref="AD23:AD24"/>
    <mergeCell ref="A25:B28"/>
    <mergeCell ref="C25:C26"/>
    <mergeCell ref="D25:E25"/>
    <mergeCell ref="F25:G25"/>
    <mergeCell ref="H25:I25"/>
    <mergeCell ref="N25:N26"/>
    <mergeCell ref="O21:O24"/>
    <mergeCell ref="O25:O28"/>
    <mergeCell ref="P25:P26"/>
    <mergeCell ref="Q25:Q26"/>
    <mergeCell ref="R25:R26"/>
    <mergeCell ref="S25:S26"/>
    <mergeCell ref="T25:T26"/>
    <mergeCell ref="S27:S28"/>
    <mergeCell ref="T27:T28"/>
    <mergeCell ref="Q27:Q28"/>
    <mergeCell ref="R27:R28"/>
    <mergeCell ref="Z25:Z26"/>
    <mergeCell ref="AA25:AA26"/>
    <mergeCell ref="U27:U28"/>
    <mergeCell ref="V27:V28"/>
    <mergeCell ref="Y27:Y28"/>
    <mergeCell ref="Z27:Z28"/>
    <mergeCell ref="U25:U26"/>
    <mergeCell ref="V25:V26"/>
    <mergeCell ref="W25:W28"/>
    <mergeCell ref="Y25:Y26"/>
    <mergeCell ref="AA27:AA28"/>
    <mergeCell ref="AB27:AB28"/>
    <mergeCell ref="AB25:AB26"/>
    <mergeCell ref="AC25:AC28"/>
    <mergeCell ref="C27:C28"/>
    <mergeCell ref="D27:E27"/>
    <mergeCell ref="F27:G27"/>
    <mergeCell ref="H27:I27"/>
    <mergeCell ref="N27:N28"/>
    <mergeCell ref="P27:P28"/>
    <mergeCell ref="L25:M28"/>
    <mergeCell ref="J25:K25"/>
    <mergeCell ref="J27:K27"/>
    <mergeCell ref="L9:M9"/>
    <mergeCell ref="L11:M11"/>
    <mergeCell ref="L13:M13"/>
    <mergeCell ref="L7:M8"/>
    <mergeCell ref="L21:M21"/>
    <mergeCell ref="L23:M23"/>
    <mergeCell ref="L15:M15"/>
    <mergeCell ref="L17:M17"/>
    <mergeCell ref="L19:M19"/>
  </mergeCells>
  <printOptions/>
  <pageMargins left="0.3937007874015748" right="0.3937007874015748" top="0.984251968503937" bottom="0.984251968503937" header="0.3937007874015748" footer="0.3937007874015748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="68" zoomScaleNormal="60" zoomScaleSheetLayoutView="68" zoomScalePageLayoutView="0" workbookViewId="0" topLeftCell="A1">
      <selection activeCell="X29" sqref="X29"/>
    </sheetView>
  </sheetViews>
  <sheetFormatPr defaultColWidth="9.00390625" defaultRowHeight="13.5"/>
  <cols>
    <col min="1" max="1" width="8.375" style="0" customWidth="1"/>
    <col min="2" max="2" width="23.125" style="1" bestFit="1" customWidth="1"/>
    <col min="3" max="3" width="9.00390625" style="1" customWidth="1"/>
    <col min="4" max="23" width="8.875" style="1" customWidth="1"/>
    <col min="25" max="28" width="9.00390625" style="2" customWidth="1"/>
    <col min="30" max="30" width="11.625" style="0" bestFit="1" customWidth="1"/>
  </cols>
  <sheetData>
    <row r="1" spans="2:30" ht="32.25">
      <c r="B1" s="3"/>
      <c r="C1" s="3"/>
      <c r="D1" s="127" t="s">
        <v>41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3"/>
      <c r="V1" s="3"/>
      <c r="W1" s="3"/>
      <c r="AD1" s="13"/>
    </row>
    <row r="2" spans="2:30" ht="25.5" customHeight="1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3"/>
      <c r="W2" s="3"/>
      <c r="AD2" s="13"/>
    </row>
    <row r="3" spans="2:30" ht="30" customHeight="1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/>
      <c r="Q3" s="10"/>
      <c r="R3" s="11" t="s">
        <v>0</v>
      </c>
      <c r="S3" s="12"/>
      <c r="T3" s="128" t="s">
        <v>46</v>
      </c>
      <c r="U3" s="128"/>
      <c r="V3" s="128"/>
      <c r="W3" s="128"/>
      <c r="AD3" s="13"/>
    </row>
    <row r="4" spans="2:30" ht="30" customHeight="1">
      <c r="B4" s="3"/>
      <c r="C4" s="3"/>
      <c r="D4" s="4"/>
      <c r="E4" s="4"/>
      <c r="F4" s="4"/>
      <c r="G4" s="4"/>
      <c r="H4" s="4"/>
      <c r="I4" s="4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AD4" s="13"/>
    </row>
    <row r="5" spans="2:30" ht="25.5" customHeight="1"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3"/>
      <c r="W5" s="3"/>
      <c r="AD5" s="13"/>
    </row>
    <row r="6" spans="1:30" s="15" customFormat="1" ht="25.5" customHeight="1" thickBot="1">
      <c r="A6" s="121" t="s">
        <v>26</v>
      </c>
      <c r="B6" s="121"/>
      <c r="C6" s="5"/>
      <c r="D6" s="6" t="s">
        <v>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"/>
      <c r="V6" s="3"/>
      <c r="W6" s="3"/>
      <c r="Y6" s="18"/>
      <c r="Z6" s="18"/>
      <c r="AA6" s="18"/>
      <c r="AB6" s="18"/>
      <c r="AD6" s="19"/>
    </row>
    <row r="7" spans="1:23" ht="15" customHeight="1">
      <c r="A7" s="24" t="s">
        <v>2</v>
      </c>
      <c r="B7" s="25" t="s">
        <v>3</v>
      </c>
      <c r="C7" s="122"/>
      <c r="D7" s="124" t="str">
        <f>A9</f>
        <v>鶴岡</v>
      </c>
      <c r="E7" s="35"/>
      <c r="F7" s="34" t="str">
        <f>A13</f>
        <v>山形</v>
      </c>
      <c r="G7" s="35"/>
      <c r="H7" s="34" t="str">
        <f>A17</f>
        <v>置賜</v>
      </c>
      <c r="I7" s="35"/>
      <c r="J7" s="34" t="str">
        <f>A21</f>
        <v>酒田</v>
      </c>
      <c r="K7" s="35"/>
      <c r="L7" s="34" t="str">
        <f>A25</f>
        <v>新庄</v>
      </c>
      <c r="M7" s="35"/>
      <c r="N7" s="130" t="s">
        <v>4</v>
      </c>
      <c r="O7" s="115" t="s">
        <v>19</v>
      </c>
      <c r="P7" s="115" t="s">
        <v>5</v>
      </c>
      <c r="Q7" s="115" t="s">
        <v>6</v>
      </c>
      <c r="R7" s="115" t="s">
        <v>7</v>
      </c>
      <c r="S7" s="115" t="s">
        <v>8</v>
      </c>
      <c r="T7" s="115" t="s">
        <v>9</v>
      </c>
      <c r="U7" s="117" t="s">
        <v>10</v>
      </c>
      <c r="V7" s="115" t="s">
        <v>11</v>
      </c>
      <c r="W7" s="119" t="s">
        <v>12</v>
      </c>
    </row>
    <row r="8" spans="1:28" ht="15" customHeight="1" thickBot="1">
      <c r="A8" s="26" t="s">
        <v>13</v>
      </c>
      <c r="B8" s="27" t="s">
        <v>14</v>
      </c>
      <c r="C8" s="123"/>
      <c r="D8" s="125"/>
      <c r="E8" s="37"/>
      <c r="F8" s="138"/>
      <c r="G8" s="139"/>
      <c r="H8" s="36"/>
      <c r="I8" s="37"/>
      <c r="J8" s="36"/>
      <c r="K8" s="37"/>
      <c r="L8" s="36"/>
      <c r="M8" s="37"/>
      <c r="N8" s="131"/>
      <c r="O8" s="116"/>
      <c r="P8" s="116"/>
      <c r="Q8" s="116"/>
      <c r="R8" s="116"/>
      <c r="S8" s="116"/>
      <c r="T8" s="116"/>
      <c r="U8" s="118"/>
      <c r="V8" s="116"/>
      <c r="W8" s="120"/>
      <c r="Y8" s="14" t="s">
        <v>15</v>
      </c>
      <c r="Z8" s="14" t="s">
        <v>16</v>
      </c>
      <c r="AA8" s="14" t="s">
        <v>17</v>
      </c>
      <c r="AB8" s="14" t="s">
        <v>18</v>
      </c>
    </row>
    <row r="9" spans="1:30" ht="18.75" customHeight="1">
      <c r="A9" s="101" t="s">
        <v>33</v>
      </c>
      <c r="B9" s="102"/>
      <c r="C9" s="84" t="s">
        <v>27</v>
      </c>
      <c r="D9" s="43"/>
      <c r="E9" s="87"/>
      <c r="F9" s="135" t="s">
        <v>29</v>
      </c>
      <c r="G9" s="136"/>
      <c r="H9" s="132" t="s">
        <v>31</v>
      </c>
      <c r="I9" s="133"/>
      <c r="J9" s="132" t="s">
        <v>31</v>
      </c>
      <c r="K9" s="133"/>
      <c r="L9" s="132" t="s">
        <v>31</v>
      </c>
      <c r="M9" s="137"/>
      <c r="N9" s="114">
        <f>((COUNTIF(F9:M10,"○"))*3)+((COUNTIF(F9:M10,"△"))*1)</f>
        <v>9</v>
      </c>
      <c r="O9" s="71">
        <f>N9+N11</f>
        <v>9</v>
      </c>
      <c r="P9" s="111">
        <f>COUNTIF(F9:M10,"○")</f>
        <v>3</v>
      </c>
      <c r="Q9" s="111">
        <f>COUNTIF(F9:M10,"△")</f>
        <v>0</v>
      </c>
      <c r="R9" s="111">
        <f>COUNTIF(F9:M10,"●")</f>
        <v>1</v>
      </c>
      <c r="S9" s="111">
        <f>SUM(F10,H10,J10,L10,)</f>
        <v>13</v>
      </c>
      <c r="T9" s="111">
        <f>SUM(G10,I10,K10,M10,)</f>
        <v>4</v>
      </c>
      <c r="U9" s="112">
        <f>S9-T9</f>
        <v>9</v>
      </c>
      <c r="V9" s="113">
        <f>COUNT(F9:M10)/2</f>
        <v>4</v>
      </c>
      <c r="W9" s="68">
        <v>2</v>
      </c>
      <c r="Y9" s="54">
        <f>RANK(N9,$N$9:$N$24,1)</f>
        <v>7</v>
      </c>
      <c r="Z9" s="54">
        <f>RANK(U9,$U$9:$U$24,1)</f>
        <v>7</v>
      </c>
      <c r="AA9" s="54">
        <f>RANK(S9,$S$9:$S$24,1)</f>
        <v>8</v>
      </c>
      <c r="AB9" s="54">
        <f>Y9*100+Z9*10+AA9*1</f>
        <v>778</v>
      </c>
      <c r="AC9" s="55">
        <f>SUM(AB9+AB11)</f>
        <v>909</v>
      </c>
      <c r="AD9" s="77"/>
    </row>
    <row r="10" spans="1:30" ht="18.75" customHeight="1">
      <c r="A10" s="103"/>
      <c r="B10" s="104"/>
      <c r="C10" s="85"/>
      <c r="D10" s="45"/>
      <c r="E10" s="88"/>
      <c r="F10" s="31">
        <v>0</v>
      </c>
      <c r="G10" s="31">
        <v>3</v>
      </c>
      <c r="H10" s="31">
        <v>3</v>
      </c>
      <c r="I10" s="31">
        <v>0</v>
      </c>
      <c r="J10" s="31">
        <v>4</v>
      </c>
      <c r="K10" s="31">
        <v>0</v>
      </c>
      <c r="L10" s="31">
        <v>6</v>
      </c>
      <c r="M10" s="31">
        <v>1</v>
      </c>
      <c r="N10" s="100"/>
      <c r="O10" s="72"/>
      <c r="P10" s="96"/>
      <c r="Q10" s="96"/>
      <c r="R10" s="96"/>
      <c r="S10" s="96"/>
      <c r="T10" s="96"/>
      <c r="U10" s="92"/>
      <c r="V10" s="93"/>
      <c r="W10" s="69"/>
      <c r="Y10" s="54"/>
      <c r="Z10" s="54"/>
      <c r="AA10" s="54"/>
      <c r="AB10" s="54"/>
      <c r="AC10" s="55"/>
      <c r="AD10" s="77"/>
    </row>
    <row r="11" spans="1:30" ht="18.75" customHeight="1">
      <c r="A11" s="103" t="s">
        <v>34</v>
      </c>
      <c r="B11" s="104"/>
      <c r="C11" s="56" t="s">
        <v>28</v>
      </c>
      <c r="D11" s="45"/>
      <c r="E11" s="88"/>
      <c r="F11" s="39" t="s">
        <v>44</v>
      </c>
      <c r="G11" s="40"/>
      <c r="H11" s="41" t="s">
        <v>45</v>
      </c>
      <c r="I11" s="41"/>
      <c r="J11" s="39"/>
      <c r="K11" s="40"/>
      <c r="L11" s="41"/>
      <c r="M11" s="41"/>
      <c r="N11" s="100">
        <f>((COUNTIF(F11:M12,"○"))*3)+((COUNTIF(F11:M12,"△"))*1)</f>
        <v>0</v>
      </c>
      <c r="O11" s="72"/>
      <c r="P11" s="108">
        <f>COUNTIF(F11:M12,"○")</f>
        <v>0</v>
      </c>
      <c r="Q11" s="108">
        <f>COUNTIF(F11:M12,"△")</f>
        <v>0</v>
      </c>
      <c r="R11" s="108">
        <f>COUNTIF(F11:M12,"●")</f>
        <v>0</v>
      </c>
      <c r="S11" s="108">
        <f>SUM(F12,H12,J12,L12,)</f>
        <v>0</v>
      </c>
      <c r="T11" s="108">
        <f>SUM(G12,I12,K12,M12,)</f>
        <v>0</v>
      </c>
      <c r="U11" s="109">
        <f>S11-T11</f>
        <v>0</v>
      </c>
      <c r="V11" s="110">
        <f>COUNT(F11:M12)/2</f>
        <v>0</v>
      </c>
      <c r="W11" s="69"/>
      <c r="Y11" s="54">
        <f>RANK(N11,$N$9:$N$24,1)</f>
        <v>1</v>
      </c>
      <c r="Z11" s="54">
        <f>RANK(U11,$U$9:$U$24,1)</f>
        <v>3</v>
      </c>
      <c r="AA11" s="54">
        <f>RANK(S11,$S$9:$S$24,1)</f>
        <v>1</v>
      </c>
      <c r="AB11" s="54">
        <f>Y11*100+Z11*10+AA11*1</f>
        <v>131</v>
      </c>
      <c r="AC11" s="55"/>
      <c r="AD11" s="77"/>
    </row>
    <row r="12" spans="1:30" ht="18.75" customHeight="1" thickBot="1">
      <c r="A12" s="103"/>
      <c r="B12" s="104"/>
      <c r="C12" s="90"/>
      <c r="D12" s="45"/>
      <c r="E12" s="88"/>
      <c r="F12" s="22"/>
      <c r="G12" s="23"/>
      <c r="H12" s="22"/>
      <c r="I12" s="23"/>
      <c r="J12" s="22"/>
      <c r="K12" s="23"/>
      <c r="L12" s="22"/>
      <c r="M12" s="23"/>
      <c r="N12" s="91"/>
      <c r="O12" s="73"/>
      <c r="P12" s="108"/>
      <c r="Q12" s="108"/>
      <c r="R12" s="108"/>
      <c r="S12" s="108"/>
      <c r="T12" s="108"/>
      <c r="U12" s="109"/>
      <c r="V12" s="110"/>
      <c r="W12" s="69"/>
      <c r="Y12" s="54"/>
      <c r="Z12" s="54"/>
      <c r="AA12" s="54"/>
      <c r="AB12" s="54"/>
      <c r="AC12" s="55"/>
      <c r="AD12" s="77"/>
    </row>
    <row r="13" spans="1:30" ht="18.75" customHeight="1">
      <c r="A13" s="101" t="s">
        <v>35</v>
      </c>
      <c r="B13" s="102"/>
      <c r="C13" s="84" t="s">
        <v>27</v>
      </c>
      <c r="D13" s="134" t="s">
        <v>31</v>
      </c>
      <c r="E13" s="133"/>
      <c r="F13" s="43"/>
      <c r="G13" s="87"/>
      <c r="H13" s="132" t="s">
        <v>31</v>
      </c>
      <c r="I13" s="133"/>
      <c r="J13" s="134" t="s">
        <v>31</v>
      </c>
      <c r="K13" s="133"/>
      <c r="L13" s="132" t="s">
        <v>30</v>
      </c>
      <c r="M13" s="133"/>
      <c r="N13" s="86">
        <f>((COUNTIF(D13:M14,"○"))*3)+((COUNTIF(D13:M14,"△"))*1)</f>
        <v>10</v>
      </c>
      <c r="O13" s="71">
        <f>N13+N15</f>
        <v>10</v>
      </c>
      <c r="P13" s="74">
        <f>COUNTIF(D13:M14,"○")</f>
        <v>3</v>
      </c>
      <c r="Q13" s="74">
        <f>COUNTIF(D13:M14,"△")</f>
        <v>1</v>
      </c>
      <c r="R13" s="74">
        <f>COUNTIF(D13:M14,"●")</f>
        <v>0</v>
      </c>
      <c r="S13" s="74">
        <f>SUM(D14,H14,J14,L14,)</f>
        <v>10</v>
      </c>
      <c r="T13" s="74">
        <f>SUM(E14,I14,K14,M14,)</f>
        <v>1</v>
      </c>
      <c r="U13" s="66">
        <f>S13-T13</f>
        <v>9</v>
      </c>
      <c r="V13" s="67">
        <f>COUNT(D13:M14)/2</f>
        <v>4</v>
      </c>
      <c r="W13" s="68">
        <v>1</v>
      </c>
      <c r="Y13" s="54">
        <f>RANK(N13,$N$9:$N$24,1)</f>
        <v>8</v>
      </c>
      <c r="Z13" s="54">
        <f>RANK(U13,$U$9:$U$24,1)</f>
        <v>7</v>
      </c>
      <c r="AA13" s="54">
        <f>RANK(S13,$S$9:$S$24,1)</f>
        <v>7</v>
      </c>
      <c r="AB13" s="54">
        <f>Y13*100+Z13*10+AA13*1</f>
        <v>877</v>
      </c>
      <c r="AC13" s="55">
        <f>SUM(AB13+AB15)</f>
        <v>1008</v>
      </c>
      <c r="AD13" s="77"/>
    </row>
    <row r="14" spans="1:30" ht="18.75" customHeight="1">
      <c r="A14" s="103"/>
      <c r="B14" s="104"/>
      <c r="C14" s="85"/>
      <c r="D14" s="31">
        <v>3</v>
      </c>
      <c r="E14" s="32">
        <v>0</v>
      </c>
      <c r="F14" s="45"/>
      <c r="G14" s="88"/>
      <c r="H14" s="31">
        <v>3</v>
      </c>
      <c r="I14" s="32">
        <v>0</v>
      </c>
      <c r="J14" s="31">
        <v>3</v>
      </c>
      <c r="K14" s="32">
        <v>0</v>
      </c>
      <c r="L14" s="31">
        <v>1</v>
      </c>
      <c r="M14" s="32">
        <v>1</v>
      </c>
      <c r="N14" s="58"/>
      <c r="O14" s="72"/>
      <c r="P14" s="60"/>
      <c r="Q14" s="60"/>
      <c r="R14" s="60"/>
      <c r="S14" s="60"/>
      <c r="T14" s="60"/>
      <c r="U14" s="62"/>
      <c r="V14" s="64"/>
      <c r="W14" s="69"/>
      <c r="Y14" s="54"/>
      <c r="Z14" s="54"/>
      <c r="AA14" s="54"/>
      <c r="AB14" s="54"/>
      <c r="AC14" s="55"/>
      <c r="AD14" s="77"/>
    </row>
    <row r="15" spans="1:30" ht="18.75" customHeight="1">
      <c r="A15" s="103" t="s">
        <v>36</v>
      </c>
      <c r="B15" s="104"/>
      <c r="C15" s="56" t="s">
        <v>28</v>
      </c>
      <c r="D15" s="51" t="s">
        <v>45</v>
      </c>
      <c r="E15" s="52"/>
      <c r="F15" s="45"/>
      <c r="G15" s="88"/>
      <c r="H15" s="51" t="s">
        <v>45</v>
      </c>
      <c r="I15" s="52"/>
      <c r="J15" s="51" t="s">
        <v>45</v>
      </c>
      <c r="K15" s="52"/>
      <c r="L15" s="41"/>
      <c r="M15" s="41"/>
      <c r="N15" s="58">
        <f>((COUNTIF(F15:M16,"○"))*3)+((COUNTIF(F15:M16,"△"))*1)</f>
        <v>0</v>
      </c>
      <c r="O15" s="72"/>
      <c r="P15" s="60">
        <f>COUNTIF(F15:M16,"○")</f>
        <v>0</v>
      </c>
      <c r="Q15" s="60">
        <f>COUNTIF(F15:M16,"△")</f>
        <v>0</v>
      </c>
      <c r="R15" s="60">
        <f>COUNTIF(F15:M16,"●")</f>
        <v>0</v>
      </c>
      <c r="S15" s="60">
        <f>SUM(F16,H16,J16,L16,)</f>
        <v>0</v>
      </c>
      <c r="T15" s="60">
        <f>SUM(G16,I16,K16,M16,)</f>
        <v>0</v>
      </c>
      <c r="U15" s="62">
        <f>S15-T15</f>
        <v>0</v>
      </c>
      <c r="V15" s="64">
        <f>COUNT(F15:M16)/2</f>
        <v>0</v>
      </c>
      <c r="W15" s="69"/>
      <c r="Y15" s="54">
        <f>RANK(N15,$N$9:$N$24,1)</f>
        <v>1</v>
      </c>
      <c r="Z15" s="54">
        <f>RANK(U15,$U$9:$U$24,1)</f>
        <v>3</v>
      </c>
      <c r="AA15" s="54">
        <f>RANK(S15,$S$9:$S$24,1)</f>
        <v>1</v>
      </c>
      <c r="AB15" s="54">
        <f>Y15*100+Z15*10+AA15*1</f>
        <v>131</v>
      </c>
      <c r="AC15" s="55"/>
      <c r="AD15" s="77"/>
    </row>
    <row r="16" spans="1:30" ht="18.75" customHeight="1" thickBot="1">
      <c r="A16" s="105"/>
      <c r="B16" s="106"/>
      <c r="C16" s="57"/>
      <c r="D16" s="7"/>
      <c r="E16" s="8"/>
      <c r="F16" s="47"/>
      <c r="G16" s="89"/>
      <c r="H16" s="7"/>
      <c r="I16" s="8"/>
      <c r="J16" s="7"/>
      <c r="K16" s="8"/>
      <c r="L16" s="7"/>
      <c r="M16" s="8"/>
      <c r="N16" s="59"/>
      <c r="O16" s="73"/>
      <c r="P16" s="61"/>
      <c r="Q16" s="61"/>
      <c r="R16" s="61"/>
      <c r="S16" s="61"/>
      <c r="T16" s="61"/>
      <c r="U16" s="63"/>
      <c r="V16" s="65"/>
      <c r="W16" s="70"/>
      <c r="Y16" s="54"/>
      <c r="Z16" s="54"/>
      <c r="AA16" s="54"/>
      <c r="AB16" s="54"/>
      <c r="AC16" s="55"/>
      <c r="AD16" s="77"/>
    </row>
    <row r="17" spans="1:30" ht="18.75" customHeight="1">
      <c r="A17" s="80" t="s">
        <v>42</v>
      </c>
      <c r="B17" s="81"/>
      <c r="C17" s="97" t="s">
        <v>27</v>
      </c>
      <c r="D17" s="135" t="s">
        <v>29</v>
      </c>
      <c r="E17" s="136"/>
      <c r="F17" s="132" t="s">
        <v>29</v>
      </c>
      <c r="G17" s="133"/>
      <c r="H17" s="45"/>
      <c r="I17" s="88"/>
      <c r="J17" s="135" t="s">
        <v>29</v>
      </c>
      <c r="K17" s="136"/>
      <c r="L17" s="135" t="s">
        <v>29</v>
      </c>
      <c r="M17" s="136"/>
      <c r="N17" s="100">
        <f>((COUNTIF(D17:M18,"○"))*3)+((COUNTIF(D17:M18,"△"))*1)</f>
        <v>0</v>
      </c>
      <c r="O17" s="71">
        <f>N17+N19</f>
        <v>0</v>
      </c>
      <c r="P17" s="96">
        <f>COUNTIF(D17:M18,"○")</f>
        <v>0</v>
      </c>
      <c r="Q17" s="96">
        <f>COUNTIF(D17:M18,"△")</f>
        <v>0</v>
      </c>
      <c r="R17" s="96">
        <f>COUNTIF(D17:M18,"●")</f>
        <v>4</v>
      </c>
      <c r="S17" s="96">
        <f>SUM(D18,F18,J18,L18,)</f>
        <v>0</v>
      </c>
      <c r="T17" s="96">
        <f>SUM(E18,G18,I18,K18,M18,)</f>
        <v>12</v>
      </c>
      <c r="U17" s="92">
        <f>S17-T17</f>
        <v>-12</v>
      </c>
      <c r="V17" s="93">
        <f>COUNT(D17:M18)/2</f>
        <v>4</v>
      </c>
      <c r="W17" s="69">
        <v>5</v>
      </c>
      <c r="Y17" s="54">
        <f>RANK(N17,$N$9:$N$24,1)</f>
        <v>1</v>
      </c>
      <c r="Z17" s="54">
        <f>RANK(U17,$U$9:$U$24,1)</f>
        <v>1</v>
      </c>
      <c r="AA17" s="54">
        <f>RANK(S17,$S$9:$S$24,1)</f>
        <v>1</v>
      </c>
      <c r="AB17" s="54">
        <f>Y17*100+Z17*10+AA17*1</f>
        <v>111</v>
      </c>
      <c r="AC17" s="55">
        <f>SUM(AB17+AB19)</f>
        <v>242</v>
      </c>
      <c r="AD17" s="77"/>
    </row>
    <row r="18" spans="1:30" ht="18.75" customHeight="1">
      <c r="A18" s="80"/>
      <c r="B18" s="81"/>
      <c r="C18" s="85"/>
      <c r="D18" s="31">
        <v>0</v>
      </c>
      <c r="E18" s="32">
        <v>3</v>
      </c>
      <c r="F18" s="31">
        <v>0</v>
      </c>
      <c r="G18" s="32">
        <v>3</v>
      </c>
      <c r="H18" s="45"/>
      <c r="I18" s="88"/>
      <c r="J18" s="31">
        <v>0</v>
      </c>
      <c r="K18" s="33">
        <v>3</v>
      </c>
      <c r="L18" s="31">
        <v>0</v>
      </c>
      <c r="M18" s="33">
        <v>3</v>
      </c>
      <c r="N18" s="58"/>
      <c r="O18" s="72"/>
      <c r="P18" s="60"/>
      <c r="Q18" s="60"/>
      <c r="R18" s="60"/>
      <c r="S18" s="60"/>
      <c r="T18" s="60"/>
      <c r="U18" s="62"/>
      <c r="V18" s="64"/>
      <c r="W18" s="69"/>
      <c r="Y18" s="54"/>
      <c r="Z18" s="54"/>
      <c r="AA18" s="54"/>
      <c r="AB18" s="54"/>
      <c r="AC18" s="55"/>
      <c r="AD18" s="77"/>
    </row>
    <row r="19" spans="1:30" ht="18.75" customHeight="1">
      <c r="A19" s="80" t="s">
        <v>37</v>
      </c>
      <c r="B19" s="81"/>
      <c r="C19" s="56" t="s">
        <v>28</v>
      </c>
      <c r="D19" s="51" t="s">
        <v>44</v>
      </c>
      <c r="E19" s="52"/>
      <c r="F19" s="51" t="s">
        <v>43</v>
      </c>
      <c r="G19" s="52"/>
      <c r="H19" s="45"/>
      <c r="I19" s="88"/>
      <c r="J19" s="39" t="s">
        <v>44</v>
      </c>
      <c r="K19" s="40"/>
      <c r="L19" s="39" t="s">
        <v>44</v>
      </c>
      <c r="M19" s="40"/>
      <c r="N19" s="58">
        <f>((COUNTIF(F19:M20,"○"))*3)+((COUNTIF(F19:M20,"△"))*1)</f>
        <v>0</v>
      </c>
      <c r="O19" s="72"/>
      <c r="P19" s="60">
        <f>COUNTIF(F19:M20,"○")</f>
        <v>0</v>
      </c>
      <c r="Q19" s="60">
        <f>COUNTIF(F19:M20,"△")</f>
        <v>0</v>
      </c>
      <c r="R19" s="60">
        <f>COUNTIF(F19:M20,"●")</f>
        <v>0</v>
      </c>
      <c r="S19" s="75">
        <f>SUM(F20,H20,J20,L20,)</f>
        <v>0</v>
      </c>
      <c r="T19" s="75">
        <f>SUM(G20,I20,K20,M20,)</f>
        <v>0</v>
      </c>
      <c r="U19" s="62">
        <f>S19-T19</f>
        <v>0</v>
      </c>
      <c r="V19" s="64">
        <f>COUNT(F19:M20)/2</f>
        <v>0</v>
      </c>
      <c r="W19" s="69"/>
      <c r="Y19" s="54">
        <f>RANK(N19,$N$9:$N$24,1)</f>
        <v>1</v>
      </c>
      <c r="Z19" s="54">
        <f>RANK(U19,$U$9:$U$24,1)</f>
        <v>3</v>
      </c>
      <c r="AA19" s="54">
        <f>RANK(S19,$S$9:$S$24,1)</f>
        <v>1</v>
      </c>
      <c r="AB19" s="54">
        <f>Y19*100+Z19*10+AA19*1</f>
        <v>131</v>
      </c>
      <c r="AC19" s="55"/>
      <c r="AD19" s="77"/>
    </row>
    <row r="20" spans="1:30" ht="18.75" customHeight="1" thickBot="1">
      <c r="A20" s="80"/>
      <c r="B20" s="81"/>
      <c r="C20" s="90"/>
      <c r="D20" s="22"/>
      <c r="E20" s="23"/>
      <c r="F20" s="22"/>
      <c r="G20" s="23"/>
      <c r="H20" s="45"/>
      <c r="I20" s="88"/>
      <c r="J20" s="22"/>
      <c r="K20" s="23"/>
      <c r="L20" s="22"/>
      <c r="M20" s="23"/>
      <c r="N20" s="91"/>
      <c r="O20" s="73"/>
      <c r="P20" s="75"/>
      <c r="Q20" s="75"/>
      <c r="R20" s="75"/>
      <c r="S20" s="76"/>
      <c r="T20" s="76"/>
      <c r="U20" s="94"/>
      <c r="V20" s="95"/>
      <c r="W20" s="69"/>
      <c r="Y20" s="54"/>
      <c r="Z20" s="54"/>
      <c r="AA20" s="54"/>
      <c r="AB20" s="54"/>
      <c r="AC20" s="55"/>
      <c r="AD20" s="77"/>
    </row>
    <row r="21" spans="1:30" ht="18.75" customHeight="1">
      <c r="A21" s="78" t="s">
        <v>36</v>
      </c>
      <c r="B21" s="79"/>
      <c r="C21" s="84" t="s">
        <v>27</v>
      </c>
      <c r="D21" s="132" t="s">
        <v>29</v>
      </c>
      <c r="E21" s="133"/>
      <c r="F21" s="132" t="s">
        <v>29</v>
      </c>
      <c r="G21" s="133"/>
      <c r="H21" s="132" t="s">
        <v>31</v>
      </c>
      <c r="I21" s="133"/>
      <c r="J21" s="43"/>
      <c r="K21" s="87"/>
      <c r="L21" s="132" t="s">
        <v>29</v>
      </c>
      <c r="M21" s="133"/>
      <c r="N21" s="86">
        <f>((COUNTIF(D21:M22,"○"))*3)+((COUNTIF(D21:M22,"△"))*1)</f>
        <v>3</v>
      </c>
      <c r="O21" s="71">
        <f>N21+N23</f>
        <v>3</v>
      </c>
      <c r="P21" s="74">
        <f>COUNTIF(D21:M22,"○")</f>
        <v>1</v>
      </c>
      <c r="Q21" s="74">
        <f>COUNTIF(D21:M22,"△")</f>
        <v>0</v>
      </c>
      <c r="R21" s="74">
        <f>COUNTIF(D21:M22,"●")</f>
        <v>3</v>
      </c>
      <c r="S21" s="74">
        <f>SUM(D22,F22,H22,J22,L22,)</f>
        <v>3</v>
      </c>
      <c r="T21" s="74">
        <f>SUM(E22,G22,I22,K22,M22,)</f>
        <v>10</v>
      </c>
      <c r="U21" s="66">
        <f>S21-T21</f>
        <v>-7</v>
      </c>
      <c r="V21" s="67">
        <f>COUNT(D21:M22)/2</f>
        <v>4</v>
      </c>
      <c r="W21" s="68">
        <v>4</v>
      </c>
      <c r="Y21" s="54">
        <f>RANK(N21,$N$9:$N$24,1)</f>
        <v>6</v>
      </c>
      <c r="Z21" s="54">
        <f>RANK(U21,$U$9:$U$24,1)</f>
        <v>2</v>
      </c>
      <c r="AA21" s="54">
        <f>RANK(S21,$S$9:$S$24,1)</f>
        <v>6</v>
      </c>
      <c r="AB21" s="54">
        <f>Y21*100+Z21*10+AA21*1</f>
        <v>626</v>
      </c>
      <c r="AC21" s="55">
        <f>SUM(AB21+AB23)</f>
        <v>757</v>
      </c>
      <c r="AD21" s="77"/>
    </row>
    <row r="22" spans="1:30" ht="18.75" customHeight="1">
      <c r="A22" s="80"/>
      <c r="B22" s="81"/>
      <c r="C22" s="85"/>
      <c r="D22" s="31">
        <v>0</v>
      </c>
      <c r="E22" s="32">
        <v>4</v>
      </c>
      <c r="F22" s="31">
        <v>0</v>
      </c>
      <c r="G22" s="32">
        <v>3</v>
      </c>
      <c r="H22" s="31">
        <v>3</v>
      </c>
      <c r="I22" s="32">
        <v>0</v>
      </c>
      <c r="J22" s="45"/>
      <c r="K22" s="88"/>
      <c r="L22" s="31">
        <v>0</v>
      </c>
      <c r="M22" s="33">
        <v>3</v>
      </c>
      <c r="N22" s="58"/>
      <c r="O22" s="72"/>
      <c r="P22" s="60"/>
      <c r="Q22" s="60"/>
      <c r="R22" s="60"/>
      <c r="S22" s="60"/>
      <c r="T22" s="60"/>
      <c r="U22" s="62"/>
      <c r="V22" s="64"/>
      <c r="W22" s="69"/>
      <c r="Y22" s="54"/>
      <c r="Z22" s="54"/>
      <c r="AA22" s="54"/>
      <c r="AB22" s="54"/>
      <c r="AC22" s="55"/>
      <c r="AD22" s="77"/>
    </row>
    <row r="23" spans="1:30" ht="18.75" customHeight="1">
      <c r="A23" s="80" t="s">
        <v>34</v>
      </c>
      <c r="B23" s="81"/>
      <c r="C23" s="56" t="s">
        <v>28</v>
      </c>
      <c r="D23" s="51"/>
      <c r="E23" s="52"/>
      <c r="F23" s="51" t="s">
        <v>44</v>
      </c>
      <c r="G23" s="52"/>
      <c r="H23" s="51" t="s">
        <v>45</v>
      </c>
      <c r="I23" s="52"/>
      <c r="J23" s="45"/>
      <c r="K23" s="88"/>
      <c r="L23" s="39" t="s">
        <v>44</v>
      </c>
      <c r="M23" s="40"/>
      <c r="N23" s="58">
        <f>((COUNTIF(F23:M24,"○"))*3)+((COUNTIF(F23:M24,"△"))*1)</f>
        <v>0</v>
      </c>
      <c r="O23" s="72"/>
      <c r="P23" s="60">
        <f>COUNTIF(F23:M24,"○")</f>
        <v>0</v>
      </c>
      <c r="Q23" s="60">
        <f>COUNTIF(F23:M24,"△")</f>
        <v>0</v>
      </c>
      <c r="R23" s="60">
        <f>COUNTIF(F23:M24,"●")</f>
        <v>0</v>
      </c>
      <c r="S23" s="60">
        <f>SUM(F24,H24,J24,L24,)</f>
        <v>0</v>
      </c>
      <c r="T23" s="60">
        <f>SUM(G24,I24,K24,M24,)</f>
        <v>0</v>
      </c>
      <c r="U23" s="62">
        <f>S23-T23</f>
        <v>0</v>
      </c>
      <c r="V23" s="64">
        <f>COUNT(F23:M24)/2</f>
        <v>0</v>
      </c>
      <c r="W23" s="69"/>
      <c r="Y23" s="54">
        <f>RANK(N23,$N$9:$N$24,1)</f>
        <v>1</v>
      </c>
      <c r="Z23" s="54">
        <f>RANK(U23,$U$9:$U$24,1)</f>
        <v>3</v>
      </c>
      <c r="AA23" s="54">
        <f>RANK(S23,$S$9:$S$24,1)</f>
        <v>1</v>
      </c>
      <c r="AB23" s="54">
        <f>Y23*100+Z23*10+AA23*1</f>
        <v>131</v>
      </c>
      <c r="AC23" s="55"/>
      <c r="AD23" s="77"/>
    </row>
    <row r="24" spans="1:30" ht="18.75" customHeight="1" thickBot="1">
      <c r="A24" s="82"/>
      <c r="B24" s="83"/>
      <c r="C24" s="57"/>
      <c r="D24" s="7"/>
      <c r="E24" s="8"/>
      <c r="F24" s="7"/>
      <c r="G24" s="8"/>
      <c r="H24" s="7"/>
      <c r="I24" s="8"/>
      <c r="J24" s="47"/>
      <c r="K24" s="89"/>
      <c r="L24" s="7"/>
      <c r="M24" s="8"/>
      <c r="N24" s="59"/>
      <c r="O24" s="73"/>
      <c r="P24" s="61"/>
      <c r="Q24" s="61"/>
      <c r="R24" s="61"/>
      <c r="S24" s="61"/>
      <c r="T24" s="61"/>
      <c r="U24" s="63"/>
      <c r="V24" s="65"/>
      <c r="W24" s="70"/>
      <c r="Y24" s="54"/>
      <c r="Z24" s="54"/>
      <c r="AA24" s="54"/>
      <c r="AB24" s="54"/>
      <c r="AC24" s="55"/>
      <c r="AD24" s="77"/>
    </row>
    <row r="25" spans="1:30" ht="18.75" customHeight="1">
      <c r="A25" s="78" t="s">
        <v>37</v>
      </c>
      <c r="B25" s="79"/>
      <c r="C25" s="84" t="s">
        <v>27</v>
      </c>
      <c r="D25" s="132" t="s">
        <v>29</v>
      </c>
      <c r="E25" s="133"/>
      <c r="F25" s="132" t="s">
        <v>30</v>
      </c>
      <c r="G25" s="133"/>
      <c r="H25" s="132" t="s">
        <v>31</v>
      </c>
      <c r="I25" s="133"/>
      <c r="J25" s="134" t="s">
        <v>31</v>
      </c>
      <c r="K25" s="133"/>
      <c r="L25" s="43"/>
      <c r="M25" s="44"/>
      <c r="N25" s="86">
        <f>((COUNTIF(D25:M26,"○"))*3)+((COUNTIF(D25:M26,"△"))*1)</f>
        <v>7</v>
      </c>
      <c r="O25" s="71">
        <f>N25+N27</f>
        <v>7</v>
      </c>
      <c r="P25" s="74">
        <f>COUNTIF(D25:M26,"○")</f>
        <v>2</v>
      </c>
      <c r="Q25" s="74">
        <f>COUNTIF(D25:M26,"△")</f>
        <v>1</v>
      </c>
      <c r="R25" s="74">
        <f>COUNTIF(D25:M26,"●")</f>
        <v>1</v>
      </c>
      <c r="S25" s="74">
        <f>SUM(D26,F26,H26,J26,L26,)</f>
        <v>8</v>
      </c>
      <c r="T25" s="74">
        <f>SUM(E26,G26,I26,K26,M26,)</f>
        <v>7</v>
      </c>
      <c r="U25" s="66">
        <f>S25-T25</f>
        <v>1</v>
      </c>
      <c r="V25" s="67">
        <f>COUNT(D25:M26)/2</f>
        <v>4</v>
      </c>
      <c r="W25" s="68">
        <v>3</v>
      </c>
      <c r="Y25" s="54" t="e">
        <f>RANK(N25,$N$9:$N$24,1)</f>
        <v>#N/A</v>
      </c>
      <c r="Z25" s="54">
        <f>RANK(U25,$U$9:$U$28,1)</f>
        <v>8</v>
      </c>
      <c r="AA25" s="54">
        <f>RANK(S25,$S$9:$S$28,1)</f>
        <v>8</v>
      </c>
      <c r="AB25" s="54" t="e">
        <f>Y25*100+Z25*10+AA25*1</f>
        <v>#N/A</v>
      </c>
      <c r="AC25" s="55" t="e">
        <f>SUM(AB25+AB27)</f>
        <v>#N/A</v>
      </c>
      <c r="AD25" s="21"/>
    </row>
    <row r="26" spans="1:30" ht="18.75" customHeight="1">
      <c r="A26" s="80"/>
      <c r="B26" s="81"/>
      <c r="C26" s="85"/>
      <c r="D26" s="31">
        <v>1</v>
      </c>
      <c r="E26" s="32">
        <v>6</v>
      </c>
      <c r="F26" s="31">
        <v>1</v>
      </c>
      <c r="G26" s="32">
        <v>1</v>
      </c>
      <c r="H26" s="31">
        <v>3</v>
      </c>
      <c r="I26" s="32">
        <v>0</v>
      </c>
      <c r="J26" s="31">
        <v>3</v>
      </c>
      <c r="K26" s="32">
        <v>0</v>
      </c>
      <c r="L26" s="45"/>
      <c r="M26" s="46"/>
      <c r="N26" s="58"/>
      <c r="O26" s="72"/>
      <c r="P26" s="60"/>
      <c r="Q26" s="60"/>
      <c r="R26" s="60"/>
      <c r="S26" s="60"/>
      <c r="T26" s="60"/>
      <c r="U26" s="62"/>
      <c r="V26" s="64"/>
      <c r="W26" s="69"/>
      <c r="Y26" s="54"/>
      <c r="Z26" s="54"/>
      <c r="AA26" s="54"/>
      <c r="AB26" s="54"/>
      <c r="AC26" s="55"/>
      <c r="AD26" s="21"/>
    </row>
    <row r="27" spans="1:30" ht="18.75" customHeight="1">
      <c r="A27" s="80" t="s">
        <v>36</v>
      </c>
      <c r="B27" s="81"/>
      <c r="C27" s="56" t="s">
        <v>28</v>
      </c>
      <c r="D27" s="51"/>
      <c r="E27" s="52"/>
      <c r="F27" s="51"/>
      <c r="G27" s="52"/>
      <c r="H27" s="51" t="s">
        <v>45</v>
      </c>
      <c r="I27" s="52"/>
      <c r="J27" s="51" t="s">
        <v>45</v>
      </c>
      <c r="K27" s="52"/>
      <c r="L27" s="45"/>
      <c r="M27" s="46"/>
      <c r="N27" s="58">
        <f>((COUNTIF(F27:M28,"○"))*3)+((COUNTIF(F27:M28,"△"))*1)</f>
        <v>0</v>
      </c>
      <c r="O27" s="72"/>
      <c r="P27" s="60">
        <f>COUNTIF(F27:M28,"○")</f>
        <v>0</v>
      </c>
      <c r="Q27" s="60">
        <f>COUNTIF(F27:M28,"△")</f>
        <v>0</v>
      </c>
      <c r="R27" s="60">
        <f>COUNTIF(F27:M28,"●")</f>
        <v>0</v>
      </c>
      <c r="S27" s="75">
        <f>SUM(F28,H28,J28,L28,)</f>
        <v>0</v>
      </c>
      <c r="T27" s="75">
        <f>SUM(G28,I28,K28,M28,)</f>
        <v>0</v>
      </c>
      <c r="U27" s="62">
        <f>S27-T27</f>
        <v>0</v>
      </c>
      <c r="V27" s="64">
        <f>COUNT(F27:M28)/2</f>
        <v>0</v>
      </c>
      <c r="W27" s="69"/>
      <c r="Y27" s="54">
        <f>RANK(N27,$N$9:$N$24,1)</f>
        <v>1</v>
      </c>
      <c r="Z27" s="54">
        <f>RANK(U27,$U$9:$U$28,1)</f>
        <v>3</v>
      </c>
      <c r="AA27" s="54">
        <f>RANK(S27,$S$9:$S$24,1)</f>
        <v>1</v>
      </c>
      <c r="AB27" s="54">
        <f>Y27*100+Z27*10+AA27*1</f>
        <v>131</v>
      </c>
      <c r="AC27" s="55"/>
      <c r="AD27" s="21"/>
    </row>
    <row r="28" spans="1:30" ht="18.75" customHeight="1" thickBot="1">
      <c r="A28" s="82"/>
      <c r="B28" s="83"/>
      <c r="C28" s="57"/>
      <c r="D28" s="7"/>
      <c r="E28" s="8"/>
      <c r="F28" s="7"/>
      <c r="G28" s="8"/>
      <c r="H28" s="7"/>
      <c r="I28" s="8"/>
      <c r="J28" s="7"/>
      <c r="K28" s="8"/>
      <c r="L28" s="47"/>
      <c r="M28" s="48"/>
      <c r="N28" s="59"/>
      <c r="O28" s="73"/>
      <c r="P28" s="61"/>
      <c r="Q28" s="61"/>
      <c r="R28" s="61"/>
      <c r="S28" s="76"/>
      <c r="T28" s="76"/>
      <c r="U28" s="63"/>
      <c r="V28" s="65"/>
      <c r="W28" s="70"/>
      <c r="Y28" s="54"/>
      <c r="Z28" s="54"/>
      <c r="AA28" s="54"/>
      <c r="AB28" s="54"/>
      <c r="AC28" s="55"/>
      <c r="AD28" s="21"/>
    </row>
    <row r="30" spans="14:22" ht="14.25">
      <c r="N30" s="17"/>
      <c r="O30" s="17"/>
      <c r="P30" s="17"/>
      <c r="Q30" s="17"/>
      <c r="R30" s="17"/>
      <c r="S30" s="17"/>
      <c r="T30" s="17"/>
      <c r="U30" s="17"/>
      <c r="V30" s="17"/>
    </row>
    <row r="31" spans="4:33" ht="18.75">
      <c r="D31" s="126" t="s">
        <v>30</v>
      </c>
      <c r="E31" s="12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"/>
      <c r="AA31" s="3"/>
      <c r="AB31" s="3"/>
      <c r="AC31" s="15"/>
      <c r="AD31" s="18"/>
      <c r="AE31" s="18"/>
      <c r="AF31" s="18"/>
      <c r="AG31" s="18"/>
    </row>
    <row r="32" spans="4:33" ht="18.75">
      <c r="D32" s="126" t="s">
        <v>29</v>
      </c>
      <c r="E32" s="126"/>
      <c r="AD32" s="2"/>
      <c r="AE32" s="2"/>
      <c r="AF32" s="2"/>
      <c r="AG32" s="2"/>
    </row>
    <row r="33" spans="4:5" ht="18.75">
      <c r="D33" s="126" t="s">
        <v>31</v>
      </c>
      <c r="E33" s="126"/>
    </row>
    <row r="43" spans="1:33" s="1" customFormat="1" ht="14.25">
      <c r="A43"/>
      <c r="N43" s="17">
        <f>SUM(N9:N28)</f>
        <v>29</v>
      </c>
      <c r="O43" s="17">
        <f aca="true" t="shared" si="0" ref="O43:V43">SUM(O9:O24)</f>
        <v>22</v>
      </c>
      <c r="P43" s="17">
        <f>SUM(P9:P28)</f>
        <v>9</v>
      </c>
      <c r="Q43" s="17">
        <f>SUM(Q9:Q28)</f>
        <v>2</v>
      </c>
      <c r="R43" s="17">
        <f>SUM(R9:R28)</f>
        <v>9</v>
      </c>
      <c r="S43" s="17">
        <f t="shared" si="0"/>
        <v>26</v>
      </c>
      <c r="T43" s="17">
        <f t="shared" si="0"/>
        <v>27</v>
      </c>
      <c r="U43" s="17">
        <f t="shared" si="0"/>
        <v>-1</v>
      </c>
      <c r="V43" s="17">
        <f t="shared" si="0"/>
        <v>16</v>
      </c>
      <c r="X43"/>
      <c r="Y43" s="2"/>
      <c r="Z43" s="2"/>
      <c r="AA43" s="2"/>
      <c r="AB43" s="2"/>
      <c r="AC43"/>
      <c r="AD43"/>
      <c r="AE43"/>
      <c r="AF43"/>
      <c r="AG43"/>
    </row>
    <row r="45" spans="1:33" s="1" customFormat="1" ht="13.5">
      <c r="A45"/>
      <c r="R45" s="1">
        <f>SUM(P43:R43)</f>
        <v>20</v>
      </c>
      <c r="X45"/>
      <c r="Y45" s="2"/>
      <c r="Z45" s="2"/>
      <c r="AA45" s="2"/>
      <c r="AB45" s="2"/>
      <c r="AC45"/>
      <c r="AD45"/>
      <c r="AE45"/>
      <c r="AF45"/>
      <c r="AG45"/>
    </row>
  </sheetData>
  <sheetProtection/>
  <mergeCells count="226">
    <mergeCell ref="D1:T1"/>
    <mergeCell ref="T3:W3"/>
    <mergeCell ref="J4:W4"/>
    <mergeCell ref="A6:B6"/>
    <mergeCell ref="C7:C8"/>
    <mergeCell ref="D7:E8"/>
    <mergeCell ref="F7:G8"/>
    <mergeCell ref="H7:I8"/>
    <mergeCell ref="J7:K8"/>
    <mergeCell ref="L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9:B12"/>
    <mergeCell ref="C9:C10"/>
    <mergeCell ref="D9:E12"/>
    <mergeCell ref="F9:G9"/>
    <mergeCell ref="H9:I9"/>
    <mergeCell ref="J9:K9"/>
    <mergeCell ref="L9:M9"/>
    <mergeCell ref="N9:N10"/>
    <mergeCell ref="O9:O12"/>
    <mergeCell ref="P9:P10"/>
    <mergeCell ref="Q9:Q10"/>
    <mergeCell ref="R9:R10"/>
    <mergeCell ref="N11:N12"/>
    <mergeCell ref="P11:P12"/>
    <mergeCell ref="Q11:Q12"/>
    <mergeCell ref="R11:R12"/>
    <mergeCell ref="S9:S10"/>
    <mergeCell ref="T9:T10"/>
    <mergeCell ref="U9:U10"/>
    <mergeCell ref="V9:V10"/>
    <mergeCell ref="W9:W12"/>
    <mergeCell ref="Y9:Y10"/>
    <mergeCell ref="S11:S12"/>
    <mergeCell ref="T11:T12"/>
    <mergeCell ref="U11:U12"/>
    <mergeCell ref="V11:V12"/>
    <mergeCell ref="Z9:Z10"/>
    <mergeCell ref="AA9:AA10"/>
    <mergeCell ref="AB9:AB10"/>
    <mergeCell ref="AC9:AC12"/>
    <mergeCell ref="AD9:AD10"/>
    <mergeCell ref="C11:C12"/>
    <mergeCell ref="F11:G11"/>
    <mergeCell ref="H11:I11"/>
    <mergeCell ref="J11:K11"/>
    <mergeCell ref="L11:M11"/>
    <mergeCell ref="Y11:Y12"/>
    <mergeCell ref="Z11:Z12"/>
    <mergeCell ref="AA11:AA12"/>
    <mergeCell ref="AB11:AB12"/>
    <mergeCell ref="AD11:AD12"/>
    <mergeCell ref="A13:B16"/>
    <mergeCell ref="C13:C14"/>
    <mergeCell ref="D13:E13"/>
    <mergeCell ref="F13:G16"/>
    <mergeCell ref="H13:I13"/>
    <mergeCell ref="J13:K13"/>
    <mergeCell ref="L13:M13"/>
    <mergeCell ref="N13:N14"/>
    <mergeCell ref="O13:O16"/>
    <mergeCell ref="P13:P14"/>
    <mergeCell ref="Q13:Q14"/>
    <mergeCell ref="P15:P16"/>
    <mergeCell ref="Q15:Q16"/>
    <mergeCell ref="R13:R14"/>
    <mergeCell ref="S13:S14"/>
    <mergeCell ref="T13:T14"/>
    <mergeCell ref="U13:U14"/>
    <mergeCell ref="V13:V14"/>
    <mergeCell ref="W13:W16"/>
    <mergeCell ref="R15:R16"/>
    <mergeCell ref="S15:S16"/>
    <mergeCell ref="T15:T16"/>
    <mergeCell ref="U15:U16"/>
    <mergeCell ref="Y13:Y14"/>
    <mergeCell ref="Z13:Z14"/>
    <mergeCell ref="AA13:AA14"/>
    <mergeCell ref="AB13:AB14"/>
    <mergeCell ref="AC13:AC16"/>
    <mergeCell ref="AD13:AD14"/>
    <mergeCell ref="Y15:Y16"/>
    <mergeCell ref="Z15:Z16"/>
    <mergeCell ref="AA15:AA16"/>
    <mergeCell ref="AB15:AB16"/>
    <mergeCell ref="AD15:AD16"/>
    <mergeCell ref="C15:C16"/>
    <mergeCell ref="D15:E15"/>
    <mergeCell ref="H15:I15"/>
    <mergeCell ref="J15:K15"/>
    <mergeCell ref="L15:M15"/>
    <mergeCell ref="C17:C18"/>
    <mergeCell ref="D17:E17"/>
    <mergeCell ref="F17:G17"/>
    <mergeCell ref="H17:I20"/>
    <mergeCell ref="J17:K17"/>
    <mergeCell ref="V15:V16"/>
    <mergeCell ref="N15:N16"/>
    <mergeCell ref="L17:M17"/>
    <mergeCell ref="N17:N18"/>
    <mergeCell ref="O17:O20"/>
    <mergeCell ref="P17:P18"/>
    <mergeCell ref="Q17:Q18"/>
    <mergeCell ref="R17:R18"/>
    <mergeCell ref="N19:N20"/>
    <mergeCell ref="P19:P20"/>
    <mergeCell ref="Q19:Q20"/>
    <mergeCell ref="R19:R20"/>
    <mergeCell ref="S17:S18"/>
    <mergeCell ref="T17:T18"/>
    <mergeCell ref="U17:U18"/>
    <mergeCell ref="V17:V18"/>
    <mergeCell ref="W17:W20"/>
    <mergeCell ref="Y17:Y18"/>
    <mergeCell ref="S19:S20"/>
    <mergeCell ref="T19:T20"/>
    <mergeCell ref="U19:U20"/>
    <mergeCell ref="V19:V20"/>
    <mergeCell ref="Z17:Z18"/>
    <mergeCell ref="AA17:AA18"/>
    <mergeCell ref="AB17:AB18"/>
    <mergeCell ref="AC17:AC20"/>
    <mergeCell ref="AD17:AD18"/>
    <mergeCell ref="C19:C20"/>
    <mergeCell ref="D19:E19"/>
    <mergeCell ref="F19:G19"/>
    <mergeCell ref="J19:K19"/>
    <mergeCell ref="L19:M19"/>
    <mergeCell ref="Z19:Z20"/>
    <mergeCell ref="AA19:AA20"/>
    <mergeCell ref="AB19:AB20"/>
    <mergeCell ref="AD19:AD20"/>
    <mergeCell ref="A21:B24"/>
    <mergeCell ref="C21:C22"/>
    <mergeCell ref="D21:E21"/>
    <mergeCell ref="F21:G21"/>
    <mergeCell ref="H21:I21"/>
    <mergeCell ref="A17:B20"/>
    <mergeCell ref="O21:O24"/>
    <mergeCell ref="P21:P22"/>
    <mergeCell ref="Q21:Q22"/>
    <mergeCell ref="P23:P24"/>
    <mergeCell ref="Q23:Q24"/>
    <mergeCell ref="Y19:Y20"/>
    <mergeCell ref="R21:R22"/>
    <mergeCell ref="S21:S22"/>
    <mergeCell ref="T21:T22"/>
    <mergeCell ref="U21:U22"/>
    <mergeCell ref="V21:V22"/>
    <mergeCell ref="W21:W24"/>
    <mergeCell ref="R23:R24"/>
    <mergeCell ref="S23:S24"/>
    <mergeCell ref="T23:T24"/>
    <mergeCell ref="U23:U24"/>
    <mergeCell ref="V23:V24"/>
    <mergeCell ref="Y21:Y22"/>
    <mergeCell ref="Z21:Z22"/>
    <mergeCell ref="AA21:AA22"/>
    <mergeCell ref="AB21:AB22"/>
    <mergeCell ref="AC21:AC24"/>
    <mergeCell ref="AD21:AD22"/>
    <mergeCell ref="Y23:Y24"/>
    <mergeCell ref="Z23:Z24"/>
    <mergeCell ref="AA23:AA24"/>
    <mergeCell ref="AB23:AB24"/>
    <mergeCell ref="C23:C24"/>
    <mergeCell ref="D23:E23"/>
    <mergeCell ref="F23:G23"/>
    <mergeCell ref="H23:I23"/>
    <mergeCell ref="L23:M23"/>
    <mergeCell ref="N23:N24"/>
    <mergeCell ref="J21:K24"/>
    <mergeCell ref="L21:M21"/>
    <mergeCell ref="N21:N22"/>
    <mergeCell ref="AD23:AD24"/>
    <mergeCell ref="A25:B28"/>
    <mergeCell ref="C25:C26"/>
    <mergeCell ref="D25:E25"/>
    <mergeCell ref="F25:G25"/>
    <mergeCell ref="H25:I25"/>
    <mergeCell ref="J25:K25"/>
    <mergeCell ref="P25:P26"/>
    <mergeCell ref="Q25:Q26"/>
    <mergeCell ref="R25:R26"/>
    <mergeCell ref="P27:P28"/>
    <mergeCell ref="Q27:Q28"/>
    <mergeCell ref="R27:R28"/>
    <mergeCell ref="S25:S26"/>
    <mergeCell ref="T25:T26"/>
    <mergeCell ref="U25:U26"/>
    <mergeCell ref="V25:V26"/>
    <mergeCell ref="W25:W28"/>
    <mergeCell ref="Y25:Y26"/>
    <mergeCell ref="S27:S28"/>
    <mergeCell ref="T27:T28"/>
    <mergeCell ref="U27:U28"/>
    <mergeCell ref="V27:V28"/>
    <mergeCell ref="Z25:Z26"/>
    <mergeCell ref="AA25:AA26"/>
    <mergeCell ref="AB25:AB26"/>
    <mergeCell ref="AC25:AC28"/>
    <mergeCell ref="C27:C28"/>
    <mergeCell ref="D27:E27"/>
    <mergeCell ref="F27:G27"/>
    <mergeCell ref="H27:I27"/>
    <mergeCell ref="J27:K27"/>
    <mergeCell ref="N27:N28"/>
    <mergeCell ref="D33:E33"/>
    <mergeCell ref="Y27:Y28"/>
    <mergeCell ref="Z27:Z28"/>
    <mergeCell ref="AA27:AA28"/>
    <mergeCell ref="AB27:AB28"/>
    <mergeCell ref="D31:E31"/>
    <mergeCell ref="D32:E32"/>
    <mergeCell ref="L25:M28"/>
    <mergeCell ref="N25:N26"/>
    <mergeCell ref="O25:O28"/>
  </mergeCells>
  <printOptions/>
  <pageMargins left="0.3937007874015748" right="0.3937007874015748" top="0.984251968503937" bottom="0.984251968503937" header="0.3937007874015748" footer="0.3937007874015748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J36" sqref="J36"/>
    </sheetView>
  </sheetViews>
  <sheetFormatPr defaultColWidth="9.00390625" defaultRowHeight="13.5"/>
  <sheetData>
    <row r="3" spans="1:14" ht="13.5">
      <c r="A3" s="20"/>
      <c r="B3" s="20"/>
      <c r="C3" s="144" t="s">
        <v>21</v>
      </c>
      <c r="D3" s="144"/>
      <c r="E3" s="144" t="s">
        <v>20</v>
      </c>
      <c r="F3" s="144"/>
      <c r="G3" s="144" t="s">
        <v>23</v>
      </c>
      <c r="H3" s="144"/>
      <c r="I3" s="144" t="s">
        <v>22</v>
      </c>
      <c r="J3" s="144"/>
      <c r="K3" s="144" t="s">
        <v>24</v>
      </c>
      <c r="L3" s="144"/>
      <c r="M3" s="144" t="s">
        <v>25</v>
      </c>
      <c r="N3" s="144"/>
    </row>
    <row r="4" spans="1:14" ht="13.5">
      <c r="A4" s="20"/>
      <c r="B4" s="20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2.75" customHeight="1">
      <c r="A5" s="144" t="s">
        <v>21</v>
      </c>
      <c r="B5" s="144"/>
      <c r="C5" s="140"/>
      <c r="D5" s="141"/>
      <c r="E5" s="140"/>
      <c r="F5" s="141"/>
      <c r="G5" s="140"/>
      <c r="H5" s="141"/>
      <c r="I5" s="140"/>
      <c r="J5" s="141"/>
      <c r="K5" s="140"/>
      <c r="L5" s="141"/>
      <c r="M5" s="140"/>
      <c r="N5" s="141"/>
    </row>
    <row r="6" spans="1:14" ht="12.75" customHeight="1">
      <c r="A6" s="144"/>
      <c r="B6" s="144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2"/>
      <c r="N6" s="143"/>
    </row>
    <row r="7" spans="1:14" ht="12.75" customHeight="1">
      <c r="A7" s="144" t="s">
        <v>20</v>
      </c>
      <c r="B7" s="144"/>
      <c r="C7" s="140"/>
      <c r="D7" s="141"/>
      <c r="E7" s="140"/>
      <c r="F7" s="141"/>
      <c r="G7" s="140"/>
      <c r="H7" s="141"/>
      <c r="I7" s="140"/>
      <c r="J7" s="141"/>
      <c r="K7" s="140"/>
      <c r="L7" s="141"/>
      <c r="M7" s="140"/>
      <c r="N7" s="141"/>
    </row>
    <row r="8" spans="1:14" ht="12.75" customHeight="1">
      <c r="A8" s="144"/>
      <c r="B8" s="144"/>
      <c r="C8" s="142"/>
      <c r="D8" s="143"/>
      <c r="E8" s="142"/>
      <c r="F8" s="143"/>
      <c r="G8" s="142"/>
      <c r="H8" s="143"/>
      <c r="I8" s="142"/>
      <c r="J8" s="143"/>
      <c r="K8" s="142"/>
      <c r="L8" s="143"/>
      <c r="M8" s="142"/>
      <c r="N8" s="143"/>
    </row>
    <row r="9" spans="1:14" ht="12.75" customHeight="1">
      <c r="A9" s="144" t="s">
        <v>23</v>
      </c>
      <c r="B9" s="144"/>
      <c r="C9" s="140"/>
      <c r="D9" s="141"/>
      <c r="E9" s="140"/>
      <c r="F9" s="141"/>
      <c r="G9" s="140"/>
      <c r="H9" s="141"/>
      <c r="I9" s="140"/>
      <c r="J9" s="141"/>
      <c r="K9" s="140"/>
      <c r="L9" s="141"/>
      <c r="M9" s="140"/>
      <c r="N9" s="141"/>
    </row>
    <row r="10" spans="1:14" ht="12.75" customHeight="1">
      <c r="A10" s="144"/>
      <c r="B10" s="144"/>
      <c r="C10" s="142"/>
      <c r="D10" s="143"/>
      <c r="E10" s="142"/>
      <c r="F10" s="143"/>
      <c r="G10" s="142"/>
      <c r="H10" s="143"/>
      <c r="I10" s="142"/>
      <c r="J10" s="143"/>
      <c r="K10" s="142"/>
      <c r="L10" s="143"/>
      <c r="M10" s="142"/>
      <c r="N10" s="143"/>
    </row>
    <row r="11" spans="1:14" ht="12.75" customHeight="1">
      <c r="A11" s="144" t="s">
        <v>22</v>
      </c>
      <c r="B11" s="144"/>
      <c r="C11" s="140"/>
      <c r="D11" s="141"/>
      <c r="E11" s="140"/>
      <c r="F11" s="141"/>
      <c r="G11" s="140"/>
      <c r="H11" s="141"/>
      <c r="I11" s="140"/>
      <c r="J11" s="141"/>
      <c r="K11" s="140"/>
      <c r="L11" s="141"/>
      <c r="M11" s="140"/>
      <c r="N11" s="141"/>
    </row>
    <row r="12" spans="1:14" ht="12.75" customHeight="1">
      <c r="A12" s="144"/>
      <c r="B12" s="144"/>
      <c r="C12" s="142"/>
      <c r="D12" s="143"/>
      <c r="E12" s="142"/>
      <c r="F12" s="143"/>
      <c r="G12" s="142"/>
      <c r="H12" s="143"/>
      <c r="I12" s="142"/>
      <c r="J12" s="143"/>
      <c r="K12" s="142"/>
      <c r="L12" s="143"/>
      <c r="M12" s="142"/>
      <c r="N12" s="143"/>
    </row>
    <row r="13" spans="1:14" ht="12.75" customHeight="1">
      <c r="A13" s="144" t="s">
        <v>24</v>
      </c>
      <c r="B13" s="144"/>
      <c r="C13" s="140"/>
      <c r="D13" s="141"/>
      <c r="E13" s="140"/>
      <c r="F13" s="141"/>
      <c r="G13" s="140"/>
      <c r="H13" s="141"/>
      <c r="I13" s="140"/>
      <c r="J13" s="141"/>
      <c r="K13" s="140"/>
      <c r="L13" s="141"/>
      <c r="M13" s="140"/>
      <c r="N13" s="141"/>
    </row>
    <row r="14" spans="1:14" ht="12.75" customHeight="1">
      <c r="A14" s="144"/>
      <c r="B14" s="144"/>
      <c r="C14" s="142"/>
      <c r="D14" s="143"/>
      <c r="E14" s="142"/>
      <c r="F14" s="143"/>
      <c r="G14" s="142"/>
      <c r="H14" s="143"/>
      <c r="I14" s="142"/>
      <c r="J14" s="143"/>
      <c r="K14" s="142"/>
      <c r="L14" s="143"/>
      <c r="M14" s="142"/>
      <c r="N14" s="143"/>
    </row>
    <row r="15" spans="1:14" ht="12.75" customHeight="1">
      <c r="A15" s="144" t="s">
        <v>25</v>
      </c>
      <c r="B15" s="144"/>
      <c r="C15" s="140"/>
      <c r="D15" s="141"/>
      <c r="E15" s="140"/>
      <c r="F15" s="141"/>
      <c r="G15" s="140"/>
      <c r="H15" s="141"/>
      <c r="I15" s="140"/>
      <c r="J15" s="141"/>
      <c r="K15" s="140"/>
      <c r="L15" s="141"/>
      <c r="M15" s="140"/>
      <c r="N15" s="141"/>
    </row>
    <row r="16" spans="1:14" ht="12.75" customHeight="1">
      <c r="A16" s="144"/>
      <c r="B16" s="144"/>
      <c r="C16" s="142"/>
      <c r="D16" s="143"/>
      <c r="E16" s="142"/>
      <c r="F16" s="143"/>
      <c r="G16" s="142"/>
      <c r="H16" s="143"/>
      <c r="I16" s="142"/>
      <c r="J16" s="143"/>
      <c r="K16" s="142"/>
      <c r="L16" s="143"/>
      <c r="M16" s="142"/>
      <c r="N16" s="143"/>
    </row>
    <row r="18" spans="1:3" ht="13.5">
      <c r="A18" t="s">
        <v>21</v>
      </c>
      <c r="B18" t="s">
        <v>21</v>
      </c>
      <c r="C18" t="s">
        <v>25</v>
      </c>
    </row>
    <row r="19" spans="1:3" ht="13.5">
      <c r="A19" t="s">
        <v>20</v>
      </c>
      <c r="B19" t="s">
        <v>20</v>
      </c>
      <c r="C19" t="s">
        <v>24</v>
      </c>
    </row>
    <row r="20" spans="1:3" ht="13.5">
      <c r="A20" t="s">
        <v>23</v>
      </c>
      <c r="B20" t="s">
        <v>23</v>
      </c>
      <c r="C20" t="s">
        <v>22</v>
      </c>
    </row>
    <row r="21" spans="1:3" ht="13.5">
      <c r="A21" t="s">
        <v>22</v>
      </c>
      <c r="B21" t="s">
        <v>21</v>
      </c>
      <c r="C21" t="s">
        <v>24</v>
      </c>
    </row>
    <row r="22" spans="1:3" ht="13.5">
      <c r="A22" t="s">
        <v>24</v>
      </c>
      <c r="B22" t="s">
        <v>23</v>
      </c>
      <c r="C22" t="s">
        <v>25</v>
      </c>
    </row>
    <row r="23" spans="1:3" ht="13.5">
      <c r="A23" t="s">
        <v>25</v>
      </c>
      <c r="B23" t="s">
        <v>20</v>
      </c>
      <c r="C23" t="s">
        <v>22</v>
      </c>
    </row>
  </sheetData>
  <sheetProtection/>
  <mergeCells count="48">
    <mergeCell ref="C5:D6"/>
    <mergeCell ref="E11:F12"/>
    <mergeCell ref="E15:F16"/>
    <mergeCell ref="A5:B6"/>
    <mergeCell ref="A7:B8"/>
    <mergeCell ref="A9:B10"/>
    <mergeCell ref="A11:B12"/>
    <mergeCell ref="A13:B14"/>
    <mergeCell ref="A15:B16"/>
    <mergeCell ref="E13:F14"/>
    <mergeCell ref="E5:F6"/>
    <mergeCell ref="G5:H6"/>
    <mergeCell ref="I5:J6"/>
    <mergeCell ref="K5:L6"/>
    <mergeCell ref="C7:D8"/>
    <mergeCell ref="C3:D4"/>
    <mergeCell ref="E3:F4"/>
    <mergeCell ref="G3:H4"/>
    <mergeCell ref="I3:J4"/>
    <mergeCell ref="K3:L4"/>
    <mergeCell ref="M3:N4"/>
    <mergeCell ref="C9:D10"/>
    <mergeCell ref="C11:D12"/>
    <mergeCell ref="C13:D14"/>
    <mergeCell ref="C15:D16"/>
    <mergeCell ref="M5:N6"/>
    <mergeCell ref="E7:F8"/>
    <mergeCell ref="G7:H8"/>
    <mergeCell ref="I7:J8"/>
    <mergeCell ref="K7:L8"/>
    <mergeCell ref="K13:L14"/>
    <mergeCell ref="M13:N14"/>
    <mergeCell ref="M7:N8"/>
    <mergeCell ref="E9:F10"/>
    <mergeCell ref="G9:H10"/>
    <mergeCell ref="I9:J10"/>
    <mergeCell ref="K9:L10"/>
    <mergeCell ref="M9:N10"/>
    <mergeCell ref="G15:H16"/>
    <mergeCell ref="I15:J16"/>
    <mergeCell ref="K15:L16"/>
    <mergeCell ref="M15:N16"/>
    <mergeCell ref="G11:H12"/>
    <mergeCell ref="I11:J12"/>
    <mergeCell ref="K11:L12"/>
    <mergeCell ref="M11:N12"/>
    <mergeCell ref="G13:H14"/>
    <mergeCell ref="I13:J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セントラル航空測量株式会社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sukehadutiru</cp:lastModifiedBy>
  <cp:lastPrinted>2018-03-05T03:54:35Z</cp:lastPrinted>
  <dcterms:created xsi:type="dcterms:W3CDTF">2008-03-12T08:21:48Z</dcterms:created>
  <dcterms:modified xsi:type="dcterms:W3CDTF">2023-12-10T08:28:29Z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