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15180" windowHeight="60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<sst xmlns="http://schemas.openxmlformats.org/spreadsheetml/2006/main" count="535" uniqueCount="73">
  <si>
    <t>Ａブロック</t>
  </si>
  <si>
    <t>長井南中</t>
  </si>
  <si>
    <t>米沢１中</t>
  </si>
  <si>
    <t>米沢２中</t>
  </si>
  <si>
    <t>米沢３中</t>
  </si>
  <si>
    <t>高畠１中</t>
  </si>
  <si>
    <t>川西２中</t>
  </si>
  <si>
    <t>白鷹東中</t>
  </si>
  <si>
    <t>飯豊中</t>
  </si>
  <si>
    <t>勝点</t>
  </si>
  <si>
    <t>勝数</t>
  </si>
  <si>
    <t>負数</t>
  </si>
  <si>
    <t>分数</t>
  </si>
  <si>
    <t>得点</t>
  </si>
  <si>
    <t>失点</t>
  </si>
  <si>
    <t>得失点</t>
  </si>
  <si>
    <t>勝率</t>
  </si>
  <si>
    <t>順位</t>
  </si>
  <si>
    <t>-</t>
  </si>
  <si>
    <t>-</t>
  </si>
  <si>
    <t>-</t>
  </si>
  <si>
    <t>-</t>
  </si>
  <si>
    <t>Ｂブロック</t>
  </si>
  <si>
    <t>米沢７中</t>
  </si>
  <si>
    <t>米沢６中</t>
  </si>
  <si>
    <t>米沢４中</t>
  </si>
  <si>
    <t>高畠４中</t>
  </si>
  <si>
    <t>アヴァンサール</t>
  </si>
  <si>
    <t>宮内中</t>
  </si>
  <si>
    <t>ＦＣ米沢</t>
  </si>
  <si>
    <t>赤湯中</t>
  </si>
  <si>
    <t>南原中</t>
  </si>
  <si>
    <t>-</t>
  </si>
  <si>
    <t>-</t>
  </si>
  <si>
    <t>-</t>
  </si>
  <si>
    <t>Ａブロック</t>
  </si>
  <si>
    <t>-</t>
  </si>
  <si>
    <t>-</t>
  </si>
  <si>
    <t>-</t>
  </si>
  <si>
    <t>-</t>
  </si>
  <si>
    <t>Ｂブロック</t>
  </si>
  <si>
    <t>ｱｳﾞｧﾝｻｰﾙ</t>
  </si>
  <si>
    <t>2nd</t>
  </si>
  <si>
    <t>1st</t>
  </si>
  <si>
    <t>勝</t>
  </si>
  <si>
    <t>負</t>
  </si>
  <si>
    <t>分</t>
  </si>
  <si>
    <t>total</t>
  </si>
  <si>
    <r>
      <t>1</t>
    </r>
    <r>
      <rPr>
        <sz val="11"/>
        <rFont val="ＭＳ Ｐゴシック"/>
        <family val="3"/>
      </rPr>
      <t>st</t>
    </r>
  </si>
  <si>
    <t>勝率順</t>
  </si>
  <si>
    <t>勝ち点順</t>
  </si>
  <si>
    <r>
      <t>2</t>
    </r>
    <r>
      <rPr>
        <sz val="11"/>
        <rFont val="ＭＳ Ｐゴシック"/>
        <family val="3"/>
      </rPr>
      <t>nd</t>
    </r>
  </si>
  <si>
    <r>
      <t>t</t>
    </r>
    <r>
      <rPr>
        <sz val="11"/>
        <rFont val="ＭＳ Ｐゴシック"/>
        <family val="3"/>
      </rPr>
      <t>otal</t>
    </r>
  </si>
  <si>
    <t>ゲーム数</t>
  </si>
  <si>
    <t>敗</t>
  </si>
  <si>
    <t>2nd</t>
  </si>
  <si>
    <t>total</t>
  </si>
  <si>
    <t>差</t>
  </si>
  <si>
    <t>米沢一中</t>
  </si>
  <si>
    <t>米沢二中</t>
  </si>
  <si>
    <t>米沢三中</t>
  </si>
  <si>
    <t>米沢四中</t>
  </si>
  <si>
    <t>米沢六中</t>
  </si>
  <si>
    <t>米沢七中</t>
  </si>
  <si>
    <t>高畠一中</t>
  </si>
  <si>
    <t>高畠四中</t>
  </si>
  <si>
    <t>川西二中</t>
  </si>
  <si>
    <t>1st stage</t>
  </si>
  <si>
    <t>2nd stage</t>
  </si>
  <si>
    <t>勝点順</t>
  </si>
  <si>
    <t>２０１０　置賜地区Ｙ３　年間順位</t>
  </si>
  <si>
    <t>決定</t>
  </si>
  <si>
    <t>米沢四中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</si>
</sst>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_ "/>
    <numFmt numFmtId="179" formatCode="0.000_);[Red]\(0.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20"/>
      <color indexed="10"/>
      <name val="ＭＳ Ｐゴシック"/>
      <family val="3"/>
    </font>
    <font>
      <i/>
      <sz val="11"/>
      <color indexed="10"/>
      <name val="ＭＳ Ｐゴシック"/>
      <family val="3"/>
    </font>
    <font>
      <i/>
      <sz val="14"/>
      <color indexed="10"/>
      <name val="ＭＳ Ｐゴシック"/>
      <family val="3"/>
    </font>
    <font>
      <b/>
      <i/>
      <sz val="14"/>
      <color indexed="15"/>
      <name val="HG丸ｺﾞｼｯｸM-PRO"/>
      <family val="3"/>
    </font>
    <font>
      <i/>
      <sz val="14"/>
      <color indexed="15"/>
      <name val="HG丸ｺﾞｼｯｸM-PRO"/>
      <family val="3"/>
    </font>
    <font>
      <i/>
      <sz val="14"/>
      <color indexed="11"/>
      <name val="HG丸ｺﾞｼｯｸM-PRO"/>
      <family val="3"/>
    </font>
    <font>
      <b/>
      <i/>
      <sz val="14"/>
      <color indexed="11"/>
      <name val="HG丸ｺﾞｼｯｸM-PRO"/>
      <family val="3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b/>
      <i/>
      <sz val="14"/>
      <color indexed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1"/>
      <name val="ＭＳ Ｐゴシック"/>
      <family val="3"/>
    </font>
    <font>
      <b/>
      <sz val="24"/>
      <name val="ＭＳ Ｐゴシック"/>
      <family val="3"/>
    </font>
    <font>
      <i/>
      <sz val="14"/>
      <color indexed="53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10" xfId="60" applyNumberFormat="1" applyBorder="1" applyAlignment="1" applyProtection="1">
      <alignment horizontal="center"/>
      <protection locked="0"/>
    </xf>
    <xf numFmtId="176" fontId="0" fillId="0" borderId="11" xfId="60" applyNumberFormat="1" applyFont="1" applyBorder="1" applyAlignment="1" applyProtection="1">
      <alignment horizontal="center"/>
      <protection locked="0"/>
    </xf>
    <xf numFmtId="176" fontId="0" fillId="0" borderId="12" xfId="60" applyNumberFormat="1" applyBorder="1" applyAlignment="1" applyProtection="1">
      <alignment horizontal="center"/>
      <protection locked="0"/>
    </xf>
    <xf numFmtId="0" fontId="0" fillId="0" borderId="11" xfId="60" applyNumberFormat="1" applyBorder="1" applyAlignment="1" applyProtection="1">
      <alignment horizontal="center"/>
      <protection/>
    </xf>
    <xf numFmtId="0" fontId="0" fillId="0" borderId="11" xfId="60" applyNumberFormat="1" applyFont="1" applyBorder="1" applyAlignment="1" applyProtection="1">
      <alignment horizontal="center"/>
      <protection locked="0"/>
    </xf>
    <xf numFmtId="0" fontId="0" fillId="0" borderId="12" xfId="60" applyNumberFormat="1" applyBorder="1" applyAlignment="1" applyProtection="1">
      <alignment horizontal="center"/>
      <protection/>
    </xf>
    <xf numFmtId="0" fontId="0" fillId="0" borderId="10" xfId="60" applyNumberFormat="1" applyBorder="1" applyAlignment="1" applyProtection="1">
      <alignment horizontal="center"/>
      <protection/>
    </xf>
    <xf numFmtId="176" fontId="0" fillId="0" borderId="13" xfId="60" applyNumberFormat="1" applyBorder="1" applyAlignment="1" applyProtection="1">
      <alignment horizontal="center"/>
      <protection locked="0"/>
    </xf>
    <xf numFmtId="176" fontId="0" fillId="0" borderId="0" xfId="60" applyNumberFormat="1" applyFont="1" applyBorder="1" applyAlignment="1" applyProtection="1">
      <alignment horizontal="center"/>
      <protection locked="0"/>
    </xf>
    <xf numFmtId="176" fontId="0" fillId="0" borderId="14" xfId="60" applyNumberFormat="1" applyBorder="1" applyAlignment="1" applyProtection="1">
      <alignment horizontal="center"/>
      <protection locked="0"/>
    </xf>
    <xf numFmtId="0" fontId="0" fillId="0" borderId="15" xfId="60" applyNumberFormat="1" applyBorder="1" applyAlignment="1" applyProtection="1">
      <alignment horizontal="center"/>
      <protection/>
    </xf>
    <xf numFmtId="0" fontId="0" fillId="0" borderId="15" xfId="60" applyNumberFormat="1" applyFont="1" applyBorder="1" applyAlignment="1" applyProtection="1">
      <alignment horizontal="center"/>
      <protection locked="0"/>
    </xf>
    <xf numFmtId="0" fontId="0" fillId="0" borderId="16" xfId="60" applyNumberFormat="1" applyBorder="1" applyAlignment="1" applyProtection="1">
      <alignment horizontal="center"/>
      <protection/>
    </xf>
    <xf numFmtId="0" fontId="0" fillId="0" borderId="17" xfId="60" applyNumberFormat="1" applyBorder="1" applyAlignment="1" applyProtection="1">
      <alignment horizontal="center"/>
      <protection/>
    </xf>
    <xf numFmtId="176" fontId="6" fillId="0" borderId="18" xfId="60" applyNumberFormat="1" applyFont="1" applyBorder="1" applyAlignment="1" applyProtection="1">
      <alignment horizontal="center" vertical="center" shrinkToFit="1"/>
      <protection locked="0"/>
    </xf>
    <xf numFmtId="176" fontId="6" fillId="0" borderId="19" xfId="60" applyNumberFormat="1" applyFont="1" applyBorder="1" applyAlignment="1" applyProtection="1">
      <alignment horizontal="center" vertical="center" shrinkToFit="1"/>
      <protection locked="0"/>
    </xf>
    <xf numFmtId="176" fontId="5" fillId="0" borderId="10" xfId="60" applyNumberFormat="1" applyFont="1" applyBorder="1" applyAlignment="1" applyProtection="1">
      <alignment horizontal="center" shrinkToFit="1"/>
      <protection locked="0"/>
    </xf>
    <xf numFmtId="176" fontId="5" fillId="0" borderId="11" xfId="60" applyNumberFormat="1" applyFont="1" applyBorder="1" applyAlignment="1" applyProtection="1">
      <alignment horizontal="center" shrinkToFit="1"/>
      <protection locked="0"/>
    </xf>
    <xf numFmtId="176" fontId="5" fillId="0" borderId="12" xfId="60" applyNumberFormat="1" applyFont="1" applyBorder="1" applyAlignment="1" applyProtection="1">
      <alignment horizontal="center" shrinkToFit="1"/>
      <protection locked="0"/>
    </xf>
    <xf numFmtId="178" fontId="5" fillId="0" borderId="15" xfId="60" applyNumberFormat="1" applyFont="1" applyBorder="1" applyAlignment="1" applyProtection="1">
      <alignment horizontal="center" vertical="center" shrinkToFit="1"/>
      <protection/>
    </xf>
    <xf numFmtId="178" fontId="5" fillId="0" borderId="20" xfId="60" applyNumberFormat="1" applyFont="1" applyBorder="1" applyAlignment="1" applyProtection="1">
      <alignment horizontal="center" vertical="center" shrinkToFit="1"/>
      <protection/>
    </xf>
    <xf numFmtId="0" fontId="5" fillId="0" borderId="11" xfId="60" applyNumberFormat="1" applyFont="1" applyBorder="1" applyAlignment="1" applyProtection="1">
      <alignment horizontal="center" shrinkToFit="1"/>
      <protection/>
    </xf>
    <xf numFmtId="0" fontId="5" fillId="0" borderId="11" xfId="60" applyNumberFormat="1" applyFont="1" applyBorder="1" applyAlignment="1" applyProtection="1">
      <alignment horizontal="center" shrinkToFit="1"/>
      <protection locked="0"/>
    </xf>
    <xf numFmtId="0" fontId="5" fillId="0" borderId="12" xfId="60" applyNumberFormat="1" applyFont="1" applyBorder="1" applyAlignment="1" applyProtection="1">
      <alignment horizontal="center" shrinkToFit="1"/>
      <protection/>
    </xf>
    <xf numFmtId="0" fontId="5" fillId="0" borderId="10" xfId="60" applyNumberFormat="1" applyFont="1" applyBorder="1" applyAlignment="1" applyProtection="1">
      <alignment horizontal="center" shrinkToFit="1"/>
      <protection/>
    </xf>
    <xf numFmtId="176" fontId="5" fillId="0" borderId="17" xfId="60" applyNumberFormat="1" applyFont="1" applyBorder="1" applyAlignment="1" applyProtection="1">
      <alignment horizontal="center" shrinkToFit="1"/>
      <protection locked="0"/>
    </xf>
    <xf numFmtId="176" fontId="5" fillId="0" borderId="15" xfId="60" applyNumberFormat="1" applyFont="1" applyBorder="1" applyAlignment="1" applyProtection="1">
      <alignment horizontal="center" shrinkToFit="1"/>
      <protection locked="0"/>
    </xf>
    <xf numFmtId="176" fontId="5" fillId="0" borderId="16" xfId="60" applyNumberFormat="1" applyFont="1" applyBorder="1" applyAlignment="1" applyProtection="1">
      <alignment horizontal="center" shrinkToFit="1"/>
      <protection locked="0"/>
    </xf>
    <xf numFmtId="176" fontId="5" fillId="0" borderId="17" xfId="60" applyNumberFormat="1" applyFont="1" applyBorder="1" applyAlignment="1" applyProtection="1">
      <alignment horizontal="center" vertical="center" shrinkToFit="1"/>
      <protection/>
    </xf>
    <xf numFmtId="176" fontId="5" fillId="0" borderId="16" xfId="60" applyNumberFormat="1" applyFont="1" applyBorder="1" applyAlignment="1" applyProtection="1">
      <alignment horizontal="center" vertical="center" shrinkToFit="1"/>
      <protection/>
    </xf>
    <xf numFmtId="177" fontId="5" fillId="0" borderId="17" xfId="60" applyNumberFormat="1" applyFont="1" applyBorder="1" applyAlignment="1" applyProtection="1">
      <alignment horizontal="center" vertical="center" shrinkToFit="1"/>
      <protection/>
    </xf>
    <xf numFmtId="177" fontId="5" fillId="0" borderId="16" xfId="60" applyNumberFormat="1" applyFont="1" applyBorder="1" applyAlignment="1" applyProtection="1">
      <alignment horizontal="center" vertical="center" shrinkToFit="1"/>
      <protection/>
    </xf>
    <xf numFmtId="0" fontId="5" fillId="0" borderId="15" xfId="60" applyNumberFormat="1" applyFont="1" applyBorder="1" applyAlignment="1" applyProtection="1">
      <alignment horizontal="center" shrinkToFit="1"/>
      <protection/>
    </xf>
    <xf numFmtId="0" fontId="5" fillId="0" borderId="15" xfId="60" applyNumberFormat="1" applyFont="1" applyBorder="1" applyAlignment="1" applyProtection="1">
      <alignment horizontal="center" shrinkToFit="1"/>
      <protection locked="0"/>
    </xf>
    <xf numFmtId="0" fontId="5" fillId="0" borderId="16" xfId="60" applyNumberFormat="1" applyFont="1" applyBorder="1" applyAlignment="1" applyProtection="1">
      <alignment horizontal="center" shrinkToFit="1"/>
      <protection/>
    </xf>
    <xf numFmtId="0" fontId="5" fillId="0" borderId="17" xfId="60" applyNumberFormat="1" applyFont="1" applyBorder="1" applyAlignment="1" applyProtection="1">
      <alignment horizontal="center" shrinkToFit="1"/>
      <protection/>
    </xf>
    <xf numFmtId="176" fontId="5" fillId="0" borderId="13" xfId="60" applyNumberFormat="1" applyFont="1" applyBorder="1" applyAlignment="1" applyProtection="1">
      <alignment horizontal="center" shrinkToFit="1"/>
      <protection locked="0"/>
    </xf>
    <xf numFmtId="176" fontId="5" fillId="0" borderId="0" xfId="60" applyNumberFormat="1" applyFont="1" applyBorder="1" applyAlignment="1" applyProtection="1">
      <alignment horizontal="center" shrinkToFit="1"/>
      <protection locked="0"/>
    </xf>
    <xf numFmtId="176" fontId="5" fillId="0" borderId="14" xfId="60" applyNumberFormat="1" applyFont="1" applyBorder="1" applyAlignment="1" applyProtection="1">
      <alignment horizontal="center" shrinkToFit="1"/>
      <protection locked="0"/>
    </xf>
    <xf numFmtId="0" fontId="5" fillId="0" borderId="0" xfId="60" applyNumberFormat="1" applyFont="1" applyBorder="1" applyAlignment="1" applyProtection="1">
      <alignment horizontal="center" vertical="center" shrinkToFit="1"/>
      <protection locked="0"/>
    </xf>
    <xf numFmtId="0" fontId="5" fillId="0" borderId="0" xfId="60" applyNumberFormat="1" applyFont="1" applyBorder="1" applyAlignment="1" applyProtection="1">
      <alignment horizontal="center" shrinkToFit="1"/>
      <protection/>
    </xf>
    <xf numFmtId="0" fontId="5" fillId="0" borderId="0" xfId="60" applyNumberFormat="1" applyFont="1" applyBorder="1" applyAlignment="1" applyProtection="1">
      <alignment horizontal="center" shrinkToFit="1"/>
      <protection locked="0"/>
    </xf>
    <xf numFmtId="0" fontId="5" fillId="0" borderId="14" xfId="60" applyNumberFormat="1" applyFont="1" applyBorder="1" applyAlignment="1" applyProtection="1">
      <alignment horizont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77" fontId="0" fillId="0" borderId="34" xfId="0" applyNumberFormat="1" applyFont="1" applyBorder="1" applyAlignment="1" applyProtection="1">
      <alignment vertical="center"/>
      <protection locked="0"/>
    </xf>
    <xf numFmtId="177" fontId="0" fillId="0" borderId="35" xfId="0" applyNumberFormat="1" applyFont="1" applyBorder="1" applyAlignment="1" applyProtection="1">
      <alignment vertical="center"/>
      <protection locked="0"/>
    </xf>
    <xf numFmtId="177" fontId="0" fillId="0" borderId="36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0" fillId="0" borderId="40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178" fontId="8" fillId="0" borderId="25" xfId="0" applyNumberFormat="1" applyFont="1" applyBorder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43" xfId="0" applyBorder="1" applyAlignment="1">
      <alignment horizontal="right" vertical="center" shrinkToFit="1"/>
    </xf>
    <xf numFmtId="178" fontId="8" fillId="0" borderId="43" xfId="0" applyNumberFormat="1" applyFont="1" applyBorder="1" applyAlignment="1">
      <alignment horizontal="right" vertical="center" shrinkToFit="1"/>
    </xf>
    <xf numFmtId="0" fontId="9" fillId="0" borderId="34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9" fillId="0" borderId="36" xfId="0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178" fontId="8" fillId="0" borderId="50" xfId="0" applyNumberFormat="1" applyFont="1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10" fillId="0" borderId="34" xfId="0" applyFont="1" applyBorder="1" applyAlignment="1">
      <alignment horizontal="right" vertical="center" shrinkToFit="1"/>
    </xf>
    <xf numFmtId="0" fontId="10" fillId="0" borderId="35" xfId="0" applyFont="1" applyBorder="1" applyAlignment="1">
      <alignment horizontal="right" vertical="center" shrinkToFit="1"/>
    </xf>
    <xf numFmtId="0" fontId="10" fillId="0" borderId="36" xfId="0" applyFont="1" applyBorder="1" applyAlignment="1">
      <alignment horizontal="right" vertical="center" shrinkToFit="1"/>
    </xf>
    <xf numFmtId="0" fontId="10" fillId="0" borderId="56" xfId="0" applyFont="1" applyBorder="1" applyAlignment="1">
      <alignment horizontal="right" vertical="center" shrinkToFit="1"/>
    </xf>
    <xf numFmtId="0" fontId="11" fillId="0" borderId="50" xfId="0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right" vertical="center" shrinkToFit="1"/>
    </xf>
    <xf numFmtId="0" fontId="12" fillId="0" borderId="24" xfId="0" applyFont="1" applyBorder="1" applyAlignment="1">
      <alignment horizontal="right" vertical="center" shrinkToFit="1"/>
    </xf>
    <xf numFmtId="0" fontId="12" fillId="0" borderId="25" xfId="0" applyFont="1" applyBorder="1" applyAlignment="1">
      <alignment horizontal="right" vertical="center" shrinkToFit="1"/>
    </xf>
    <xf numFmtId="0" fontId="12" fillId="0" borderId="43" xfId="0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right" vertical="center" shrinkToFit="1"/>
    </xf>
    <xf numFmtId="0" fontId="13" fillId="0" borderId="25" xfId="0" applyFont="1" applyBorder="1" applyAlignment="1">
      <alignment horizontal="right" vertical="center" shrinkToFit="1"/>
    </xf>
    <xf numFmtId="0" fontId="13" fillId="0" borderId="43" xfId="0" applyFont="1" applyBorder="1" applyAlignment="1">
      <alignment horizontal="right" vertical="center" shrinkToFit="1"/>
    </xf>
    <xf numFmtId="0" fontId="14" fillId="0" borderId="50" xfId="0" applyFont="1" applyBorder="1" applyAlignment="1">
      <alignment horizontal="right" vertical="center" shrinkToFit="1"/>
    </xf>
    <xf numFmtId="0" fontId="14" fillId="0" borderId="25" xfId="0" applyFont="1" applyBorder="1" applyAlignment="1">
      <alignment horizontal="right" vertical="center" shrinkToFit="1"/>
    </xf>
    <xf numFmtId="0" fontId="14" fillId="0" borderId="43" xfId="0" applyFont="1" applyBorder="1" applyAlignment="1">
      <alignment horizontal="right" vertical="center" shrinkToFit="1"/>
    </xf>
    <xf numFmtId="178" fontId="15" fillId="0" borderId="24" xfId="0" applyNumberFormat="1" applyFont="1" applyBorder="1" applyAlignment="1">
      <alignment horizontal="right" vertical="center" shrinkToFit="1"/>
    </xf>
    <xf numFmtId="178" fontId="15" fillId="0" borderId="25" xfId="0" applyNumberFormat="1" applyFont="1" applyBorder="1" applyAlignment="1">
      <alignment horizontal="right" vertical="center" shrinkToFit="1"/>
    </xf>
    <xf numFmtId="178" fontId="15" fillId="0" borderId="43" xfId="0" applyNumberFormat="1" applyFont="1" applyBorder="1" applyAlignment="1">
      <alignment horizontal="right" vertical="center" shrinkToFit="1"/>
    </xf>
    <xf numFmtId="177" fontId="16" fillId="0" borderId="24" xfId="0" applyNumberFormat="1" applyFont="1" applyBorder="1" applyAlignment="1">
      <alignment horizontal="right" vertical="center" shrinkToFit="1"/>
    </xf>
    <xf numFmtId="177" fontId="16" fillId="0" borderId="25" xfId="0" applyNumberFormat="1" applyFont="1" applyBorder="1" applyAlignment="1">
      <alignment horizontal="right" vertical="center" shrinkToFit="1"/>
    </xf>
    <xf numFmtId="177" fontId="16" fillId="0" borderId="43" xfId="0" applyNumberFormat="1" applyFont="1" applyBorder="1" applyAlignment="1">
      <alignment horizontal="right" vertical="center" shrinkToFit="1"/>
    </xf>
    <xf numFmtId="177" fontId="16" fillId="0" borderId="50" xfId="0" applyNumberFormat="1" applyFont="1" applyBorder="1" applyAlignment="1">
      <alignment horizontal="right" vertical="center" shrinkToFit="1"/>
    </xf>
    <xf numFmtId="177" fontId="0" fillId="0" borderId="0" xfId="0" applyNumberFormat="1" applyAlignment="1">
      <alignment horizontal="right" vertical="center" shrinkToFit="1"/>
    </xf>
    <xf numFmtId="177" fontId="0" fillId="0" borderId="0" xfId="0" applyNumberFormat="1" applyAlignment="1">
      <alignment vertical="center" shrinkToFit="1"/>
    </xf>
    <xf numFmtId="177" fontId="16" fillId="0" borderId="57" xfId="0" applyNumberFormat="1" applyFont="1" applyBorder="1" applyAlignment="1">
      <alignment horizontal="right" vertical="center" shrinkToFit="1"/>
    </xf>
    <xf numFmtId="177" fontId="16" fillId="0" borderId="58" xfId="0" applyNumberFormat="1" applyFont="1" applyBorder="1" applyAlignment="1">
      <alignment horizontal="right" vertical="center" shrinkToFit="1"/>
    </xf>
    <xf numFmtId="177" fontId="16" fillId="0" borderId="51" xfId="0" applyNumberFormat="1" applyFont="1" applyBorder="1" applyAlignment="1">
      <alignment horizontal="right" vertical="center" shrinkToFit="1"/>
    </xf>
    <xf numFmtId="0" fontId="0" fillId="0" borderId="35" xfId="0" applyFill="1" applyBorder="1" applyAlignment="1">
      <alignment horizontal="right" vertical="center" shrinkToFit="1"/>
    </xf>
    <xf numFmtId="0" fontId="0" fillId="0" borderId="59" xfId="0" applyBorder="1" applyAlignment="1" applyProtection="1">
      <alignment vertical="center"/>
      <protection locked="0"/>
    </xf>
    <xf numFmtId="177" fontId="0" fillId="0" borderId="56" xfId="0" applyNumberFormat="1" applyFont="1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176" fontId="0" fillId="0" borderId="50" xfId="0" applyNumberFormat="1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30" xfId="0" applyBorder="1" applyAlignment="1">
      <alignment horizontal="right" vertical="center" shrinkToFit="1"/>
    </xf>
    <xf numFmtId="0" fontId="0" fillId="0" borderId="29" xfId="0" applyBorder="1" applyAlignment="1">
      <alignment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horizontal="right" vertical="center" shrinkToFit="1"/>
    </xf>
    <xf numFmtId="0" fontId="0" fillId="0" borderId="62" xfId="0" applyBorder="1" applyAlignment="1">
      <alignment vertical="center" shrinkToFit="1"/>
    </xf>
    <xf numFmtId="0" fontId="17" fillId="0" borderId="59" xfId="0" applyFont="1" applyBorder="1" applyAlignment="1">
      <alignment horizontal="right" vertical="center" shrinkToFit="1"/>
    </xf>
    <xf numFmtId="0" fontId="17" fillId="0" borderId="22" xfId="0" applyFont="1" applyBorder="1" applyAlignment="1">
      <alignment horizontal="right" vertical="center" shrinkToFit="1"/>
    </xf>
    <xf numFmtId="0" fontId="17" fillId="0" borderId="23" xfId="0" applyFont="1" applyBorder="1" applyAlignment="1">
      <alignment horizontal="right" vertical="center" shrinkToFit="1"/>
    </xf>
    <xf numFmtId="0" fontId="18" fillId="0" borderId="50" xfId="0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7" fillId="33" borderId="59" xfId="0" applyFont="1" applyFill="1" applyBorder="1" applyAlignment="1">
      <alignment horizontal="right" vertical="center" shrinkToFit="1"/>
    </xf>
    <xf numFmtId="0" fontId="0" fillId="33" borderId="50" xfId="0" applyFill="1" applyBorder="1" applyAlignment="1">
      <alignment horizontal="right" vertical="center" shrinkToFit="1"/>
    </xf>
    <xf numFmtId="0" fontId="18" fillId="33" borderId="50" xfId="0" applyFont="1" applyFill="1" applyBorder="1" applyAlignment="1">
      <alignment horizontal="right" vertical="center" shrinkToFit="1"/>
    </xf>
    <xf numFmtId="0" fontId="0" fillId="33" borderId="60" xfId="0" applyFill="1" applyBorder="1" applyAlignment="1">
      <alignment vertical="center" shrinkToFit="1"/>
    </xf>
    <xf numFmtId="0" fontId="17" fillId="33" borderId="22" xfId="0" applyFont="1" applyFill="1" applyBorder="1" applyAlignment="1">
      <alignment horizontal="right" vertical="center" shrinkToFit="1"/>
    </xf>
    <xf numFmtId="0" fontId="0" fillId="33" borderId="25" xfId="0" applyFill="1" applyBorder="1" applyAlignment="1">
      <alignment horizontal="right" vertical="center" shrinkToFit="1"/>
    </xf>
    <xf numFmtId="0" fontId="0" fillId="33" borderId="29" xfId="0" applyFill="1" applyBorder="1" applyAlignment="1">
      <alignment vertical="center" shrinkToFit="1"/>
    </xf>
    <xf numFmtId="0" fontId="0" fillId="0" borderId="28" xfId="0" applyFill="1" applyBorder="1" applyAlignment="1">
      <alignment horizontal="right" vertical="center" shrinkToFit="1"/>
    </xf>
    <xf numFmtId="0" fontId="0" fillId="0" borderId="29" xfId="0" applyFill="1" applyBorder="1" applyAlignment="1">
      <alignment horizontal="right" vertical="center" shrinkToFit="1"/>
    </xf>
    <xf numFmtId="0" fontId="17" fillId="34" borderId="22" xfId="0" applyFont="1" applyFill="1" applyBorder="1" applyAlignment="1">
      <alignment horizontal="right" vertical="center" shrinkToFit="1"/>
    </xf>
    <xf numFmtId="0" fontId="0" fillId="34" borderId="25" xfId="0" applyFill="1" applyBorder="1" applyAlignment="1">
      <alignment horizontal="right" vertical="center" shrinkToFit="1"/>
    </xf>
    <xf numFmtId="0" fontId="18" fillId="34" borderId="50" xfId="0" applyFont="1" applyFill="1" applyBorder="1" applyAlignment="1">
      <alignment horizontal="right" vertical="center" shrinkToFit="1"/>
    </xf>
    <xf numFmtId="0" fontId="0" fillId="34" borderId="29" xfId="0" applyFill="1" applyBorder="1" applyAlignment="1">
      <alignment vertical="center" shrinkToFit="1"/>
    </xf>
    <xf numFmtId="0" fontId="14" fillId="34" borderId="24" xfId="0" applyFont="1" applyFill="1" applyBorder="1" applyAlignment="1">
      <alignment horizontal="right" vertical="center" shrinkToFit="1"/>
    </xf>
    <xf numFmtId="0" fontId="0" fillId="34" borderId="24" xfId="0" applyFill="1" applyBorder="1" applyAlignment="1">
      <alignment horizontal="right" vertical="center" shrinkToFit="1"/>
    </xf>
    <xf numFmtId="178" fontId="8" fillId="34" borderId="24" xfId="0" applyNumberFormat="1" applyFont="1" applyFill="1" applyBorder="1" applyAlignment="1">
      <alignment horizontal="right" vertical="center" shrinkToFit="1"/>
    </xf>
    <xf numFmtId="177" fontId="16" fillId="34" borderId="24" xfId="0" applyNumberFormat="1" applyFont="1" applyFill="1" applyBorder="1" applyAlignment="1">
      <alignment horizontal="right" vertical="center" shrinkToFit="1"/>
    </xf>
    <xf numFmtId="177" fontId="16" fillId="34" borderId="66" xfId="0" applyNumberFormat="1" applyFont="1" applyFill="1" applyBorder="1" applyAlignment="1">
      <alignment horizontal="right" vertical="center" shrinkToFit="1"/>
    </xf>
    <xf numFmtId="0" fontId="14" fillId="34" borderId="25" xfId="0" applyFont="1" applyFill="1" applyBorder="1" applyAlignment="1">
      <alignment horizontal="right" vertical="center" shrinkToFit="1"/>
    </xf>
    <xf numFmtId="178" fontId="8" fillId="34" borderId="25" xfId="0" applyNumberFormat="1" applyFont="1" applyFill="1" applyBorder="1" applyAlignment="1">
      <alignment horizontal="right" vertical="center" shrinkToFit="1"/>
    </xf>
    <xf numFmtId="177" fontId="16" fillId="34" borderId="25" xfId="0" applyNumberFormat="1" applyFont="1" applyFill="1" applyBorder="1" applyAlignment="1">
      <alignment horizontal="right" vertical="center" shrinkToFit="1"/>
    </xf>
    <xf numFmtId="177" fontId="16" fillId="34" borderId="57" xfId="0" applyNumberFormat="1" applyFont="1" applyFill="1" applyBorder="1" applyAlignment="1">
      <alignment horizontal="right" vertical="center" shrinkToFit="1"/>
    </xf>
    <xf numFmtId="177" fontId="16" fillId="34" borderId="58" xfId="0" applyNumberFormat="1" applyFont="1" applyFill="1" applyBorder="1" applyAlignment="1">
      <alignment horizontal="right" vertical="center" shrinkToFit="1"/>
    </xf>
    <xf numFmtId="0" fontId="0" fillId="34" borderId="41" xfId="0" applyFill="1" applyBorder="1" applyAlignment="1">
      <alignment horizontal="right" vertical="center" shrinkToFit="1"/>
    </xf>
    <xf numFmtId="177" fontId="16" fillId="34" borderId="50" xfId="0" applyNumberFormat="1" applyFont="1" applyFill="1" applyBorder="1" applyAlignment="1">
      <alignment horizontal="right" vertical="center" shrinkToFit="1"/>
    </xf>
    <xf numFmtId="0" fontId="20" fillId="0" borderId="24" xfId="0" applyFont="1" applyBorder="1" applyAlignment="1">
      <alignment horizontal="right" vertical="center" shrinkToFit="1"/>
    </xf>
    <xf numFmtId="0" fontId="20" fillId="0" borderId="25" xfId="0" applyFont="1" applyBorder="1" applyAlignment="1">
      <alignment horizontal="right" vertical="center" shrinkToFit="1"/>
    </xf>
    <xf numFmtId="179" fontId="4" fillId="0" borderId="23" xfId="0" applyNumberFormat="1" applyFont="1" applyBorder="1" applyAlignment="1" applyProtection="1">
      <alignment horizontal="center" vertical="center"/>
      <protection locked="0"/>
    </xf>
    <xf numFmtId="179" fontId="4" fillId="0" borderId="26" xfId="0" applyNumberFormat="1" applyFont="1" applyBorder="1" applyAlignment="1" applyProtection="1">
      <alignment horizontal="center" vertical="center"/>
      <protection locked="0"/>
    </xf>
    <xf numFmtId="178" fontId="7" fillId="0" borderId="42" xfId="0" applyNumberFormat="1" applyFont="1" applyBorder="1" applyAlignment="1" applyProtection="1">
      <alignment horizontal="center" vertical="center"/>
      <protection locked="0"/>
    </xf>
    <xf numFmtId="178" fontId="7" fillId="0" borderId="43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Font="1" applyBorder="1" applyAlignment="1" applyProtection="1">
      <alignment horizontal="center" vertical="center"/>
      <protection locked="0"/>
    </xf>
    <xf numFmtId="179" fontId="4" fillId="0" borderId="22" xfId="0" applyNumberFormat="1" applyFont="1" applyBorder="1" applyAlignment="1" applyProtection="1">
      <alignment horizontal="center" vertical="center"/>
      <protection locked="0"/>
    </xf>
    <xf numFmtId="179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7" fontId="0" fillId="0" borderId="25" xfId="0" applyNumberFormat="1" applyFont="1" applyBorder="1" applyAlignment="1" applyProtection="1">
      <alignment horizontal="center" vertical="center"/>
      <protection locked="0"/>
    </xf>
    <xf numFmtId="178" fontId="4" fillId="0" borderId="67" xfId="0" applyNumberFormat="1" applyFont="1" applyBorder="1" applyAlignment="1" applyProtection="1">
      <alignment horizontal="center" vertical="center"/>
      <protection locked="0"/>
    </xf>
    <xf numFmtId="178" fontId="4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8" fontId="4" fillId="0" borderId="68" xfId="0" applyNumberFormat="1" applyFont="1" applyBorder="1" applyAlignment="1" applyProtection="1">
      <alignment horizontal="center" vertical="center"/>
      <protection locked="0"/>
    </xf>
    <xf numFmtId="178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7" fontId="0" fillId="0" borderId="24" xfId="0" applyNumberFormat="1" applyFont="1" applyBorder="1" applyAlignment="1" applyProtection="1">
      <alignment horizontal="center" vertical="center"/>
      <protection locked="0"/>
    </xf>
    <xf numFmtId="178" fontId="4" fillId="0" borderId="69" xfId="0" applyNumberFormat="1" applyFont="1" applyBorder="1" applyAlignment="1" applyProtection="1">
      <alignment horizontal="center" vertical="center"/>
      <protection locked="0"/>
    </xf>
    <xf numFmtId="178" fontId="4" fillId="0" borderId="24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177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178" fontId="7" fillId="0" borderId="41" xfId="0" applyNumberFormat="1" applyFont="1" applyBorder="1" applyAlignment="1" applyProtection="1">
      <alignment horizontal="center" vertical="center"/>
      <protection locked="0"/>
    </xf>
    <xf numFmtId="178" fontId="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72" xfId="60" applyNumberFormat="1" applyBorder="1" applyAlignment="1" applyProtection="1">
      <alignment horizontal="center"/>
      <protection/>
    </xf>
    <xf numFmtId="0" fontId="0" fillId="0" borderId="73" xfId="60" applyNumberFormat="1" applyBorder="1" applyAlignment="1" applyProtection="1">
      <alignment horizontal="center"/>
      <protection/>
    </xf>
    <xf numFmtId="0" fontId="0" fillId="0" borderId="74" xfId="60" applyNumberFormat="1" applyBorder="1" applyAlignment="1" applyProtection="1">
      <alignment horizontal="center"/>
      <protection/>
    </xf>
    <xf numFmtId="176" fontId="0" fillId="0" borderId="75" xfId="60" applyNumberFormat="1" applyBorder="1" applyAlignment="1" applyProtection="1">
      <alignment horizontal="center"/>
      <protection locked="0"/>
    </xf>
    <xf numFmtId="176" fontId="0" fillId="0" borderId="76" xfId="60" applyNumberFormat="1" applyBorder="1" applyAlignment="1" applyProtection="1">
      <alignment horizontal="center"/>
      <protection locked="0"/>
    </xf>
    <xf numFmtId="176" fontId="0" fillId="0" borderId="77" xfId="60" applyNumberFormat="1" applyBorder="1" applyAlignment="1" applyProtection="1">
      <alignment horizontal="center"/>
      <protection locked="0"/>
    </xf>
    <xf numFmtId="176" fontId="0" fillId="0" borderId="78" xfId="60" applyNumberFormat="1" applyBorder="1" applyAlignment="1" applyProtection="1">
      <alignment horizontal="center"/>
      <protection locked="0"/>
    </xf>
    <xf numFmtId="176" fontId="0" fillId="0" borderId="79" xfId="60" applyNumberFormat="1" applyBorder="1" applyAlignment="1" applyProtection="1">
      <alignment horizontal="center"/>
      <protection locked="0"/>
    </xf>
    <xf numFmtId="176" fontId="0" fillId="0" borderId="80" xfId="60" applyNumberFormat="1" applyBorder="1" applyAlignment="1" applyProtection="1">
      <alignment horizontal="center"/>
      <protection locked="0"/>
    </xf>
    <xf numFmtId="177" fontId="5" fillId="0" borderId="72" xfId="60" applyNumberFormat="1" applyFont="1" applyBorder="1" applyAlignment="1" applyProtection="1">
      <alignment horizontal="center" vertical="center" shrinkToFit="1"/>
      <protection/>
    </xf>
    <xf numFmtId="177" fontId="5" fillId="0" borderId="74" xfId="60" applyNumberFormat="1" applyFont="1" applyBorder="1" applyAlignment="1" applyProtection="1">
      <alignment horizontal="center" vertical="center" shrinkToFit="1"/>
      <protection/>
    </xf>
    <xf numFmtId="177" fontId="5" fillId="0" borderId="17" xfId="60" applyNumberFormat="1" applyFont="1" applyBorder="1" applyAlignment="1" applyProtection="1">
      <alignment horizontal="center" vertical="center" shrinkToFit="1"/>
      <protection/>
    </xf>
    <xf numFmtId="177" fontId="5" fillId="0" borderId="16" xfId="60" applyNumberFormat="1" applyFont="1" applyBorder="1" applyAlignment="1" applyProtection="1">
      <alignment horizontal="center" vertical="center" shrinkToFit="1"/>
      <protection/>
    </xf>
    <xf numFmtId="176" fontId="5" fillId="0" borderId="72" xfId="60" applyNumberFormat="1" applyFont="1" applyBorder="1" applyAlignment="1" applyProtection="1">
      <alignment horizontal="center" vertical="center" shrinkToFit="1"/>
      <protection/>
    </xf>
    <xf numFmtId="176" fontId="5" fillId="0" borderId="74" xfId="60" applyNumberFormat="1" applyFont="1" applyBorder="1" applyAlignment="1" applyProtection="1">
      <alignment horizontal="center" vertical="center" shrinkToFit="1"/>
      <protection/>
    </xf>
    <xf numFmtId="176" fontId="5" fillId="0" borderId="17" xfId="60" applyNumberFormat="1" applyFont="1" applyBorder="1" applyAlignment="1" applyProtection="1">
      <alignment horizontal="center" vertical="center" shrinkToFit="1"/>
      <protection/>
    </xf>
    <xf numFmtId="176" fontId="5" fillId="0" borderId="16" xfId="60" applyNumberFormat="1" applyFont="1" applyBorder="1" applyAlignment="1" applyProtection="1">
      <alignment horizontal="center" vertical="center" shrinkToFit="1"/>
      <protection/>
    </xf>
    <xf numFmtId="176" fontId="0" fillId="0" borderId="72" xfId="60" applyNumberFormat="1" applyFont="1" applyBorder="1" applyAlignment="1" applyProtection="1">
      <alignment horizontal="center" vertical="center"/>
      <protection/>
    </xf>
    <xf numFmtId="176" fontId="0" fillId="0" borderId="74" xfId="60" applyNumberFormat="1" applyFont="1" applyBorder="1" applyAlignment="1" applyProtection="1">
      <alignment horizontal="center" vertical="center"/>
      <protection/>
    </xf>
    <xf numFmtId="176" fontId="0" fillId="0" borderId="17" xfId="60" applyNumberFormat="1" applyFont="1" applyBorder="1" applyAlignment="1" applyProtection="1">
      <alignment horizontal="center" vertical="center"/>
      <protection/>
    </xf>
    <xf numFmtId="176" fontId="0" fillId="0" borderId="16" xfId="60" applyNumberFormat="1" applyFont="1" applyBorder="1" applyAlignment="1" applyProtection="1">
      <alignment horizontal="center" vertical="center"/>
      <protection/>
    </xf>
    <xf numFmtId="177" fontId="0" fillId="0" borderId="72" xfId="60" applyNumberFormat="1" applyBorder="1" applyAlignment="1" applyProtection="1">
      <alignment horizontal="center" vertical="center"/>
      <protection/>
    </xf>
    <xf numFmtId="177" fontId="0" fillId="0" borderId="74" xfId="60" applyNumberFormat="1" applyBorder="1" applyAlignment="1" applyProtection="1">
      <alignment horizontal="center" vertical="center"/>
      <protection/>
    </xf>
    <xf numFmtId="177" fontId="0" fillId="0" borderId="17" xfId="60" applyNumberFormat="1" applyBorder="1" applyAlignment="1" applyProtection="1">
      <alignment horizontal="center" vertical="center"/>
      <protection/>
    </xf>
    <xf numFmtId="177" fontId="0" fillId="0" borderId="16" xfId="60" applyNumberFormat="1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176" fontId="0" fillId="0" borderId="72" xfId="60" applyNumberFormat="1" applyBorder="1" applyAlignment="1" applyProtection="1">
      <alignment horizontal="center" vertical="center"/>
      <protection/>
    </xf>
    <xf numFmtId="176" fontId="0" fillId="0" borderId="74" xfId="60" applyNumberFormat="1" applyBorder="1" applyAlignment="1" applyProtection="1">
      <alignment horizontal="center" vertical="center"/>
      <protection/>
    </xf>
    <xf numFmtId="176" fontId="0" fillId="0" borderId="17" xfId="60" applyNumberFormat="1" applyBorder="1" applyAlignment="1" applyProtection="1">
      <alignment horizontal="center" vertical="center"/>
      <protection/>
    </xf>
    <xf numFmtId="176" fontId="0" fillId="0" borderId="16" xfId="60" applyNumberForma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 locked="0"/>
    </xf>
    <xf numFmtId="0" fontId="5" fillId="0" borderId="73" xfId="60" applyNumberFormat="1" applyFont="1" applyBorder="1" applyAlignment="1" applyProtection="1">
      <alignment horizontal="center" shrinkToFit="1"/>
      <protection/>
    </xf>
    <xf numFmtId="0" fontId="5" fillId="0" borderId="74" xfId="60" applyNumberFormat="1" applyFont="1" applyBorder="1" applyAlignment="1" applyProtection="1">
      <alignment horizontal="center" shrinkToFit="1"/>
      <protection/>
    </xf>
    <xf numFmtId="178" fontId="5" fillId="0" borderId="73" xfId="60" applyNumberFormat="1" applyFont="1" applyBorder="1" applyAlignment="1" applyProtection="1">
      <alignment horizontal="center" vertical="center" shrinkToFit="1"/>
      <protection/>
    </xf>
    <xf numFmtId="178" fontId="5" fillId="0" borderId="82" xfId="60" applyNumberFormat="1" applyFont="1" applyBorder="1" applyAlignment="1" applyProtection="1">
      <alignment horizontal="center" vertical="center" shrinkToFit="1"/>
      <protection/>
    </xf>
    <xf numFmtId="178" fontId="5" fillId="0" borderId="15" xfId="60" applyNumberFormat="1" applyFont="1" applyBorder="1" applyAlignment="1" applyProtection="1">
      <alignment horizontal="center" vertical="center" shrinkToFit="1"/>
      <protection/>
    </xf>
    <xf numFmtId="178" fontId="5" fillId="0" borderId="20" xfId="60" applyNumberFormat="1" applyFont="1" applyBorder="1" applyAlignment="1" applyProtection="1">
      <alignment horizontal="center" vertical="center" shrinkToFit="1"/>
      <protection/>
    </xf>
    <xf numFmtId="176" fontId="6" fillId="0" borderId="18" xfId="60" applyNumberFormat="1" applyFont="1" applyBorder="1" applyAlignment="1" applyProtection="1">
      <alignment horizontal="center" vertical="center" shrinkToFit="1"/>
      <protection locked="0"/>
    </xf>
    <xf numFmtId="176" fontId="6" fillId="0" borderId="19" xfId="60" applyNumberFormat="1" applyFont="1" applyBorder="1" applyAlignment="1" applyProtection="1">
      <alignment horizontal="center" vertical="center" shrinkToFit="1"/>
      <protection locked="0"/>
    </xf>
    <xf numFmtId="177" fontId="0" fillId="0" borderId="59" xfId="0" applyNumberFormat="1" applyFont="1" applyBorder="1" applyAlignment="1" applyProtection="1">
      <alignment horizontal="center" vertical="center"/>
      <protection locked="0"/>
    </xf>
    <xf numFmtId="177" fontId="0" fillId="0" borderId="50" xfId="0" applyNumberFormat="1" applyFont="1" applyBorder="1" applyAlignment="1" applyProtection="1">
      <alignment horizontal="center" vertical="center"/>
      <protection locked="0"/>
    </xf>
    <xf numFmtId="177" fontId="0" fillId="0" borderId="28" xfId="0" applyNumberFormat="1" applyFont="1" applyBorder="1" applyAlignment="1" applyProtection="1">
      <alignment horizontal="center" vertical="center"/>
      <protection locked="0"/>
    </xf>
    <xf numFmtId="177" fontId="0" fillId="0" borderId="60" xfId="0" applyNumberFormat="1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5" fillId="0" borderId="76" xfId="0" applyFont="1" applyBorder="1" applyAlignment="1" applyProtection="1">
      <alignment horizontal="center" vertical="center" shrinkToFit="1"/>
      <protection locked="0"/>
    </xf>
    <xf numFmtId="0" fontId="5" fillId="0" borderId="77" xfId="0" applyFont="1" applyBorder="1" applyAlignment="1" applyProtection="1">
      <alignment horizontal="center" vertical="center" shrinkToFit="1"/>
      <protection locked="0"/>
    </xf>
    <xf numFmtId="0" fontId="5" fillId="0" borderId="78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0" fontId="5" fillId="0" borderId="80" xfId="0" applyFont="1" applyBorder="1" applyAlignment="1" applyProtection="1">
      <alignment horizontal="center" vertical="center" shrinkToFit="1"/>
      <protection locked="0"/>
    </xf>
    <xf numFmtId="0" fontId="5" fillId="0" borderId="83" xfId="60" applyNumberFormat="1" applyFont="1" applyBorder="1" applyAlignment="1" applyProtection="1">
      <alignment horizontal="center" vertical="center" shrinkToFit="1"/>
      <protection locked="0"/>
    </xf>
    <xf numFmtId="0" fontId="5" fillId="0" borderId="81" xfId="60" applyNumberFormat="1" applyFont="1" applyBorder="1" applyAlignment="1" applyProtection="1">
      <alignment horizontal="center" vertical="center" shrinkToFit="1"/>
      <protection locked="0"/>
    </xf>
    <xf numFmtId="0" fontId="5" fillId="0" borderId="19" xfId="60" applyNumberFormat="1" applyFont="1" applyBorder="1" applyAlignment="1" applyProtection="1">
      <alignment horizontal="center" vertical="center" shrinkToFit="1"/>
      <protection locked="0"/>
    </xf>
    <xf numFmtId="0" fontId="5" fillId="0" borderId="72" xfId="60" applyNumberFormat="1" applyFont="1" applyBorder="1" applyAlignment="1" applyProtection="1">
      <alignment horizontal="center" shrinkToFit="1"/>
      <protection/>
    </xf>
    <xf numFmtId="176" fontId="5" fillId="0" borderId="75" xfId="60" applyNumberFormat="1" applyFont="1" applyBorder="1" applyAlignment="1" applyProtection="1">
      <alignment horizontal="center" shrinkToFit="1"/>
      <protection locked="0"/>
    </xf>
    <xf numFmtId="176" fontId="5" fillId="0" borderId="76" xfId="60" applyNumberFormat="1" applyFont="1" applyBorder="1" applyAlignment="1" applyProtection="1">
      <alignment horizontal="center" shrinkToFit="1"/>
      <protection locked="0"/>
    </xf>
    <xf numFmtId="176" fontId="5" fillId="0" borderId="77" xfId="60" applyNumberFormat="1" applyFont="1" applyBorder="1" applyAlignment="1" applyProtection="1">
      <alignment horizontal="center" shrinkToFit="1"/>
      <protection locked="0"/>
    </xf>
    <xf numFmtId="176" fontId="5" fillId="0" borderId="78" xfId="60" applyNumberFormat="1" applyFont="1" applyBorder="1" applyAlignment="1" applyProtection="1">
      <alignment horizontal="center" shrinkToFit="1"/>
      <protection locked="0"/>
    </xf>
    <xf numFmtId="176" fontId="5" fillId="0" borderId="79" xfId="60" applyNumberFormat="1" applyFont="1" applyBorder="1" applyAlignment="1" applyProtection="1">
      <alignment horizontal="center" shrinkToFit="1"/>
      <protection locked="0"/>
    </xf>
    <xf numFmtId="176" fontId="5" fillId="0" borderId="80" xfId="60" applyNumberFormat="1" applyFont="1" applyBorder="1" applyAlignment="1" applyProtection="1">
      <alignment horizontal="center" shrinkToFit="1"/>
      <protection locked="0"/>
    </xf>
    <xf numFmtId="49" fontId="5" fillId="0" borderId="83" xfId="60" applyNumberFormat="1" applyFont="1" applyBorder="1" applyAlignment="1" applyProtection="1">
      <alignment horizontal="center" vertical="center" shrinkToFit="1"/>
      <protection/>
    </xf>
    <xf numFmtId="49" fontId="5" fillId="0" borderId="81" xfId="60" applyNumberFormat="1" applyFont="1" applyBorder="1" applyAlignment="1" applyProtection="1">
      <alignment horizontal="center" vertical="center" shrinkToFit="1"/>
      <protection/>
    </xf>
    <xf numFmtId="49" fontId="5" fillId="0" borderId="19" xfId="60" applyNumberFormat="1" applyFont="1" applyBorder="1" applyAlignment="1" applyProtection="1">
      <alignment horizontal="center" vertical="center" shrinkToFit="1"/>
      <protection/>
    </xf>
    <xf numFmtId="176" fontId="5" fillId="0" borderId="13" xfId="60" applyNumberFormat="1" applyFont="1" applyBorder="1" applyAlignment="1" applyProtection="1">
      <alignment horizontal="center" vertical="center" shrinkToFit="1"/>
      <protection/>
    </xf>
    <xf numFmtId="176" fontId="5" fillId="0" borderId="14" xfId="60" applyNumberFormat="1" applyFont="1" applyBorder="1" applyAlignment="1" applyProtection="1">
      <alignment horizontal="center" vertical="center" shrinkToFit="1"/>
      <protection/>
    </xf>
    <xf numFmtId="177" fontId="5" fillId="0" borderId="13" xfId="60" applyNumberFormat="1" applyFont="1" applyBorder="1" applyAlignment="1" applyProtection="1">
      <alignment horizontal="center" vertical="center" shrinkToFit="1"/>
      <protection/>
    </xf>
    <xf numFmtId="177" fontId="5" fillId="0" borderId="14" xfId="60" applyNumberFormat="1" applyFont="1" applyBorder="1" applyAlignment="1" applyProtection="1">
      <alignment horizontal="center" vertical="center" shrinkToFit="1"/>
      <protection/>
    </xf>
    <xf numFmtId="176" fontId="5" fillId="0" borderId="84" xfId="60" applyNumberFormat="1" applyFont="1" applyBorder="1" applyAlignment="1" applyProtection="1">
      <alignment horizontal="center" shrinkToFit="1"/>
      <protection locked="0"/>
    </xf>
    <xf numFmtId="176" fontId="5" fillId="0" borderId="85" xfId="60" applyNumberFormat="1" applyFont="1" applyBorder="1" applyAlignment="1" applyProtection="1">
      <alignment horizontal="center" shrinkToFit="1"/>
      <protection locked="0"/>
    </xf>
    <xf numFmtId="0" fontId="5" fillId="0" borderId="75" xfId="60" applyNumberFormat="1" applyFont="1" applyBorder="1" applyAlignment="1" applyProtection="1">
      <alignment horizontal="center" shrinkToFit="1"/>
      <protection locked="0"/>
    </xf>
    <xf numFmtId="0" fontId="5" fillId="0" borderId="76" xfId="60" applyNumberFormat="1" applyFont="1" applyBorder="1" applyAlignment="1" applyProtection="1">
      <alignment horizontal="center" shrinkToFit="1"/>
      <protection locked="0"/>
    </xf>
    <xf numFmtId="0" fontId="5" fillId="0" borderId="77" xfId="60" applyNumberFormat="1" applyFont="1" applyBorder="1" applyAlignment="1" applyProtection="1">
      <alignment horizontal="center" shrinkToFit="1"/>
      <protection locked="0"/>
    </xf>
    <xf numFmtId="0" fontId="5" fillId="0" borderId="86" xfId="60" applyNumberFormat="1" applyFont="1" applyBorder="1" applyAlignment="1" applyProtection="1">
      <alignment horizontal="center" shrinkToFit="1"/>
      <protection locked="0"/>
    </xf>
    <xf numFmtId="0" fontId="5" fillId="0" borderId="84" xfId="60" applyNumberFormat="1" applyFont="1" applyBorder="1" applyAlignment="1" applyProtection="1">
      <alignment horizontal="center" shrinkToFit="1"/>
      <protection locked="0"/>
    </xf>
    <xf numFmtId="0" fontId="5" fillId="0" borderId="85" xfId="60" applyNumberFormat="1" applyFont="1" applyBorder="1" applyAlignment="1" applyProtection="1">
      <alignment horizontal="center" shrinkToFit="1"/>
      <protection locked="0"/>
    </xf>
    <xf numFmtId="49" fontId="5" fillId="0" borderId="83" xfId="60" applyNumberFormat="1" applyFont="1" applyBorder="1" applyAlignment="1" applyProtection="1">
      <alignment horizontal="center" vertical="center" shrinkToFit="1"/>
      <protection locked="0"/>
    </xf>
    <xf numFmtId="49" fontId="5" fillId="0" borderId="19" xfId="60" applyNumberFormat="1" applyFont="1" applyBorder="1" applyAlignment="1" applyProtection="1">
      <alignment horizontal="center" vertical="center" shrinkToFit="1"/>
      <protection locked="0"/>
    </xf>
    <xf numFmtId="49" fontId="5" fillId="0" borderId="81" xfId="60" applyNumberFormat="1" applyFont="1" applyBorder="1" applyAlignment="1" applyProtection="1">
      <alignment horizontal="center" vertical="center" shrinkToFit="1"/>
      <protection locked="0"/>
    </xf>
    <xf numFmtId="49" fontId="5" fillId="0" borderId="87" xfId="60" applyNumberFormat="1" applyFont="1" applyBorder="1" applyAlignment="1" applyProtection="1">
      <alignment horizontal="center" vertical="center" shrinkToFit="1"/>
      <protection locked="0"/>
    </xf>
    <xf numFmtId="49" fontId="5" fillId="0" borderId="18" xfId="60" applyNumberFormat="1" applyFont="1" applyBorder="1" applyAlignment="1" applyProtection="1">
      <alignment horizontal="center" vertical="center" shrinkToFit="1"/>
      <protection locked="0"/>
    </xf>
    <xf numFmtId="49" fontId="5" fillId="0" borderId="72" xfId="60" applyNumberFormat="1" applyFont="1" applyBorder="1" applyAlignment="1" applyProtection="1">
      <alignment horizontal="center" vertical="center" shrinkToFit="1"/>
      <protection locked="0"/>
    </xf>
    <xf numFmtId="49" fontId="5" fillId="0" borderId="73" xfId="60" applyNumberFormat="1" applyFont="1" applyBorder="1" applyAlignment="1" applyProtection="1">
      <alignment horizontal="center" vertical="center" shrinkToFit="1"/>
      <protection locked="0"/>
    </xf>
    <xf numFmtId="49" fontId="5" fillId="0" borderId="74" xfId="60" applyNumberFormat="1" applyFont="1" applyBorder="1" applyAlignment="1" applyProtection="1">
      <alignment horizontal="center" vertical="center" shrinkToFit="1"/>
      <protection locked="0"/>
    </xf>
    <xf numFmtId="0" fontId="5" fillId="0" borderId="83" xfId="0" applyFont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49" fontId="0" fillId="0" borderId="83" xfId="60" applyNumberFormat="1" applyFont="1" applyBorder="1" applyAlignment="1" applyProtection="1">
      <alignment horizontal="center" vertical="center"/>
      <protection locked="0"/>
    </xf>
    <xf numFmtId="49" fontId="0" fillId="0" borderId="81" xfId="60" applyNumberFormat="1" applyFont="1" applyBorder="1" applyAlignment="1" applyProtection="1">
      <alignment horizontal="center" vertical="center"/>
      <protection locked="0"/>
    </xf>
    <xf numFmtId="49" fontId="0" fillId="0" borderId="19" xfId="60" applyNumberFormat="1" applyFont="1" applyBorder="1" applyAlignment="1" applyProtection="1">
      <alignment horizontal="center" vertical="center"/>
      <protection locked="0"/>
    </xf>
    <xf numFmtId="49" fontId="5" fillId="0" borderId="88" xfId="60" applyNumberFormat="1" applyFont="1" applyBorder="1" applyAlignment="1" applyProtection="1">
      <alignment horizontal="center" vertical="center" shrinkToFit="1"/>
      <protection locked="0"/>
    </xf>
    <xf numFmtId="178" fontId="0" fillId="0" borderId="73" xfId="60" applyNumberFormat="1" applyBorder="1" applyAlignment="1" applyProtection="1">
      <alignment horizontal="center" vertical="center"/>
      <protection/>
    </xf>
    <xf numFmtId="178" fontId="0" fillId="0" borderId="82" xfId="60" applyNumberFormat="1" applyBorder="1" applyAlignment="1" applyProtection="1">
      <alignment horizontal="center" vertical="center"/>
      <protection/>
    </xf>
    <xf numFmtId="178" fontId="0" fillId="0" borderId="15" xfId="60" applyNumberFormat="1" applyBorder="1" applyAlignment="1" applyProtection="1">
      <alignment horizontal="center" vertical="center"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176" fontId="4" fillId="0" borderId="18" xfId="60" applyNumberFormat="1" applyFont="1" applyBorder="1" applyAlignment="1" applyProtection="1">
      <alignment horizontal="center" vertical="center"/>
      <protection locked="0"/>
    </xf>
    <xf numFmtId="176" fontId="4" fillId="0" borderId="19" xfId="60" applyNumberFormat="1" applyFont="1" applyBorder="1" applyAlignment="1" applyProtection="1">
      <alignment horizontal="center" vertical="center"/>
      <protection locked="0"/>
    </xf>
    <xf numFmtId="0" fontId="3" fillId="0" borderId="83" xfId="60" applyNumberFormat="1" applyFont="1" applyBorder="1" applyAlignment="1" applyProtection="1">
      <alignment horizontal="center" vertical="center"/>
      <protection locked="0"/>
    </xf>
    <xf numFmtId="0" fontId="3" fillId="0" borderId="81" xfId="60" applyNumberFormat="1" applyFont="1" applyBorder="1" applyAlignment="1" applyProtection="1">
      <alignment horizontal="center" vertical="center"/>
      <protection locked="0"/>
    </xf>
    <xf numFmtId="0" fontId="3" fillId="0" borderId="19" xfId="60" applyNumberFormat="1" applyFont="1" applyBorder="1" applyAlignment="1" applyProtection="1">
      <alignment horizontal="center" vertical="center"/>
      <protection locked="0"/>
    </xf>
    <xf numFmtId="49" fontId="3" fillId="0" borderId="83" xfId="60" applyNumberFormat="1" applyFont="1" applyBorder="1" applyAlignment="1" applyProtection="1">
      <alignment horizontal="center" vertical="center"/>
      <protection/>
    </xf>
    <xf numFmtId="49" fontId="3" fillId="0" borderId="81" xfId="60" applyNumberFormat="1" applyFont="1" applyBorder="1" applyAlignment="1" applyProtection="1">
      <alignment horizontal="center" vertical="center"/>
      <protection/>
    </xf>
    <xf numFmtId="49" fontId="3" fillId="0" borderId="19" xfId="60" applyNumberFormat="1" applyFont="1" applyBorder="1" applyAlignment="1" applyProtection="1">
      <alignment horizontal="center" vertical="center"/>
      <protection/>
    </xf>
    <xf numFmtId="177" fontId="0" fillId="0" borderId="13" xfId="60" applyNumberFormat="1" applyBorder="1" applyAlignment="1" applyProtection="1">
      <alignment horizontal="center" vertical="center"/>
      <protection/>
    </xf>
    <xf numFmtId="177" fontId="0" fillId="0" borderId="14" xfId="60" applyNumberFormat="1" applyBorder="1" applyAlignment="1" applyProtection="1">
      <alignment horizontal="center" vertical="center"/>
      <protection/>
    </xf>
    <xf numFmtId="176" fontId="0" fillId="0" borderId="13" xfId="60" applyNumberFormat="1" applyBorder="1" applyAlignment="1" applyProtection="1">
      <alignment horizontal="center" vertical="center"/>
      <protection/>
    </xf>
    <xf numFmtId="176" fontId="0" fillId="0" borderId="14" xfId="60" applyNumberFormat="1" applyBorder="1" applyAlignment="1" applyProtection="1">
      <alignment horizontal="center" vertical="center"/>
      <protection/>
    </xf>
    <xf numFmtId="176" fontId="0" fillId="0" borderId="13" xfId="60" applyNumberFormat="1" applyFont="1" applyBorder="1" applyAlignment="1" applyProtection="1">
      <alignment horizontal="center" vertical="center"/>
      <protection/>
    </xf>
    <xf numFmtId="176" fontId="0" fillId="0" borderId="14" xfId="60" applyNumberFormat="1" applyFont="1" applyBorder="1" applyAlignment="1" applyProtection="1">
      <alignment horizontal="center" vertical="center"/>
      <protection/>
    </xf>
    <xf numFmtId="49" fontId="2" fillId="0" borderId="83" xfId="60" applyNumberFormat="1" applyFont="1" applyBorder="1" applyAlignment="1" applyProtection="1">
      <alignment horizontal="center" vertical="center"/>
      <protection/>
    </xf>
    <xf numFmtId="49" fontId="2" fillId="0" borderId="81" xfId="60" applyNumberFormat="1" applyFont="1" applyBorder="1" applyAlignment="1" applyProtection="1">
      <alignment horizontal="center" vertical="center"/>
      <protection/>
    </xf>
    <xf numFmtId="49" fontId="2" fillId="0" borderId="19" xfId="60" applyNumberFormat="1" applyFont="1" applyBorder="1" applyAlignment="1" applyProtection="1">
      <alignment horizontal="center" vertical="center"/>
      <protection/>
    </xf>
    <xf numFmtId="176" fontId="0" fillId="0" borderId="84" xfId="60" applyNumberFormat="1" applyBorder="1" applyAlignment="1" applyProtection="1">
      <alignment horizontal="center"/>
      <protection locked="0"/>
    </xf>
    <xf numFmtId="49" fontId="0" fillId="0" borderId="83" xfId="60" applyNumberFormat="1" applyBorder="1" applyAlignment="1" applyProtection="1">
      <alignment horizontal="center" vertical="center"/>
      <protection/>
    </xf>
    <xf numFmtId="49" fontId="0" fillId="0" borderId="81" xfId="60" applyNumberFormat="1" applyBorder="1" applyAlignment="1" applyProtection="1">
      <alignment horizontal="center" vertical="center"/>
      <protection/>
    </xf>
    <xf numFmtId="49" fontId="0" fillId="0" borderId="19" xfId="60" applyNumberFormat="1" applyBorder="1" applyAlignment="1" applyProtection="1">
      <alignment horizontal="center" vertical="center"/>
      <protection/>
    </xf>
    <xf numFmtId="176" fontId="0" fillId="0" borderId="85" xfId="60" applyNumberFormat="1" applyBorder="1" applyAlignment="1" applyProtection="1">
      <alignment horizontal="center"/>
      <protection locked="0"/>
    </xf>
    <xf numFmtId="178" fontId="0" fillId="0" borderId="73" xfId="60" applyNumberFormat="1" applyFont="1" applyBorder="1" applyAlignment="1" applyProtection="1">
      <alignment horizontal="center" vertical="center"/>
      <protection/>
    </xf>
    <xf numFmtId="0" fontId="0" fillId="0" borderId="75" xfId="60" applyNumberFormat="1" applyBorder="1" applyAlignment="1" applyProtection="1">
      <alignment horizontal="center"/>
      <protection locked="0"/>
    </xf>
    <xf numFmtId="0" fontId="0" fillId="0" borderId="76" xfId="60" applyNumberFormat="1" applyBorder="1" applyAlignment="1" applyProtection="1">
      <alignment horizontal="center"/>
      <protection locked="0"/>
    </xf>
    <xf numFmtId="0" fontId="0" fillId="0" borderId="77" xfId="60" applyNumberFormat="1" applyBorder="1" applyAlignment="1" applyProtection="1">
      <alignment horizontal="center"/>
      <protection locked="0"/>
    </xf>
    <xf numFmtId="0" fontId="0" fillId="0" borderId="86" xfId="60" applyNumberFormat="1" applyBorder="1" applyAlignment="1" applyProtection="1">
      <alignment horizontal="center"/>
      <protection locked="0"/>
    </xf>
    <xf numFmtId="0" fontId="0" fillId="0" borderId="84" xfId="60" applyNumberFormat="1" applyBorder="1" applyAlignment="1" applyProtection="1">
      <alignment horizontal="center"/>
      <protection locked="0"/>
    </xf>
    <xf numFmtId="0" fontId="0" fillId="0" borderId="85" xfId="60" applyNumberFormat="1" applyBorder="1" applyAlignment="1" applyProtection="1">
      <alignment horizontal="center"/>
      <protection locked="0"/>
    </xf>
    <xf numFmtId="49" fontId="2" fillId="0" borderId="83" xfId="60" applyNumberFormat="1" applyFont="1" applyBorder="1" applyAlignment="1" applyProtection="1">
      <alignment horizontal="center" vertical="center"/>
      <protection locked="0"/>
    </xf>
    <xf numFmtId="49" fontId="2" fillId="0" borderId="19" xfId="60" applyNumberFormat="1" applyFont="1" applyBorder="1" applyAlignment="1" applyProtection="1">
      <alignment horizontal="center" vertical="center"/>
      <protection locked="0"/>
    </xf>
    <xf numFmtId="49" fontId="2" fillId="0" borderId="81" xfId="60" applyNumberFormat="1" applyFont="1" applyBorder="1" applyAlignment="1" applyProtection="1">
      <alignment horizontal="center" vertical="center"/>
      <protection locked="0"/>
    </xf>
    <xf numFmtId="49" fontId="2" fillId="0" borderId="87" xfId="60" applyNumberFormat="1" applyFont="1" applyBorder="1" applyAlignment="1" applyProtection="1">
      <alignment horizontal="center" vertical="center"/>
      <protection locked="0"/>
    </xf>
    <xf numFmtId="49" fontId="2" fillId="0" borderId="18" xfId="60" applyNumberFormat="1" applyFont="1" applyBorder="1" applyAlignment="1" applyProtection="1">
      <alignment horizontal="center" vertical="center"/>
      <protection locked="0"/>
    </xf>
    <xf numFmtId="49" fontId="0" fillId="0" borderId="72" xfId="60" applyNumberFormat="1" applyFont="1" applyBorder="1" applyAlignment="1" applyProtection="1">
      <alignment horizontal="center" vertical="center"/>
      <protection locked="0"/>
    </xf>
    <xf numFmtId="49" fontId="0" fillId="0" borderId="73" xfId="60" applyNumberFormat="1" applyFont="1" applyBorder="1" applyAlignment="1" applyProtection="1">
      <alignment horizontal="center" vertical="center"/>
      <protection locked="0"/>
    </xf>
    <xf numFmtId="49" fontId="0" fillId="0" borderId="74" xfId="60" applyNumberFormat="1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88" xfId="60" applyNumberFormat="1" applyFont="1" applyBorder="1" applyAlignment="1" applyProtection="1">
      <alignment horizontal="center" vertical="center"/>
      <protection locked="0"/>
    </xf>
    <xf numFmtId="49" fontId="0" fillId="0" borderId="83" xfId="60" applyNumberFormat="1" applyFont="1" applyBorder="1" applyAlignment="1" applyProtection="1">
      <alignment horizontal="center" vertical="center" shrinkToFit="1"/>
      <protection locked="0"/>
    </xf>
    <xf numFmtId="49" fontId="0" fillId="0" borderId="81" xfId="60" applyNumberFormat="1" applyFont="1" applyBorder="1" applyAlignment="1" applyProtection="1">
      <alignment horizontal="center" vertical="center" shrinkToFit="1"/>
      <protection locked="0"/>
    </xf>
    <xf numFmtId="49" fontId="0" fillId="0" borderId="19" xfId="60" applyNumberFormat="1" applyFont="1" applyBorder="1" applyAlignment="1" applyProtection="1">
      <alignment horizontal="center" vertical="center" shrinkToFit="1"/>
      <protection locked="0"/>
    </xf>
    <xf numFmtId="49" fontId="0" fillId="0" borderId="72" xfId="60" applyNumberFormat="1" applyFont="1" applyBorder="1" applyAlignment="1" applyProtection="1">
      <alignment horizontal="center" vertical="center" shrinkToFit="1"/>
      <protection locked="0"/>
    </xf>
    <xf numFmtId="49" fontId="0" fillId="0" borderId="73" xfId="60" applyNumberFormat="1" applyFont="1" applyBorder="1" applyAlignment="1" applyProtection="1">
      <alignment horizontal="center" vertical="center" shrinkToFit="1"/>
      <protection locked="0"/>
    </xf>
    <xf numFmtId="49" fontId="0" fillId="0" borderId="74" xfId="60" applyNumberFormat="1" applyFont="1" applyBorder="1" applyAlignment="1" applyProtection="1">
      <alignment horizontal="center" vertical="center" shrinkToFit="1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49" fontId="0" fillId="0" borderId="88" xfId="60" applyNumberFormat="1" applyFont="1" applyBorder="1" applyAlignment="1" applyProtection="1">
      <alignment horizontal="center" vertical="center" shrinkToFit="1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177" fontId="0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59" xfId="0" applyNumberFormat="1" applyFont="1" applyBorder="1" applyAlignment="1" applyProtection="1">
      <alignment horizontal="center" vertical="center"/>
      <protection locked="0"/>
    </xf>
    <xf numFmtId="179" fontId="4" fillId="0" borderId="50" xfId="0" applyNumberFormat="1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78" fontId="7" fillId="0" borderId="40" xfId="0" applyNumberFormat="1" applyFont="1" applyBorder="1" applyAlignment="1" applyProtection="1">
      <alignment horizontal="center" vertical="center"/>
      <protection locked="0"/>
    </xf>
    <xf numFmtId="178" fontId="7" fillId="0" borderId="24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178" fontId="7" fillId="0" borderId="49" xfId="0" applyNumberFormat="1" applyFont="1" applyBorder="1" applyAlignment="1" applyProtection="1">
      <alignment horizontal="center" vertical="center"/>
      <protection locked="0"/>
    </xf>
    <xf numFmtId="178" fontId="7" fillId="0" borderId="50" xfId="0" applyNumberFormat="1" applyFont="1" applyBorder="1" applyAlignment="1" applyProtection="1">
      <alignment horizontal="center" vertical="center"/>
      <protection locked="0"/>
    </xf>
    <xf numFmtId="178" fontId="4" fillId="0" borderId="94" xfId="0" applyNumberFormat="1" applyFont="1" applyBorder="1" applyAlignment="1" applyProtection="1">
      <alignment horizontal="center" vertical="center"/>
      <protection locked="0"/>
    </xf>
    <xf numFmtId="178" fontId="4" fillId="0" borderId="50" xfId="0" applyNumberFormat="1" applyFont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81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178" fontId="15" fillId="0" borderId="96" xfId="0" applyNumberFormat="1" applyFont="1" applyBorder="1" applyAlignment="1">
      <alignment horizontal="right" vertical="center" shrinkToFit="1"/>
    </xf>
    <xf numFmtId="178" fontId="15" fillId="0" borderId="100" xfId="0" applyNumberFormat="1" applyFont="1" applyBorder="1" applyAlignment="1">
      <alignment horizontal="right" vertical="center" shrinkToFit="1"/>
    </xf>
    <xf numFmtId="178" fontId="15" fillId="0" borderId="70" xfId="0" applyNumberFormat="1" applyFont="1" applyBorder="1" applyAlignment="1">
      <alignment horizontal="right" vertical="center" shrinkToFit="1"/>
    </xf>
    <xf numFmtId="178" fontId="15" fillId="0" borderId="101" xfId="0" applyNumberFormat="1" applyFont="1" applyBorder="1" applyAlignment="1">
      <alignment horizontal="right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19" fillId="0" borderId="0" xfId="0" applyFont="1" applyAlignment="1">
      <alignment horizontal="center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zoomScalePageLayoutView="0" workbookViewId="0" topLeftCell="A72">
      <selection activeCell="R89" sqref="R89:S89"/>
    </sheetView>
  </sheetViews>
  <sheetFormatPr defaultColWidth="5.25390625" defaultRowHeight="16.5" customHeight="1"/>
  <cols>
    <col min="1" max="46" width="3.50390625" style="2" customWidth="1"/>
    <col min="47" max="51" width="3.375" style="2" customWidth="1"/>
    <col min="52" max="16384" width="5.25390625" style="2" customWidth="1"/>
  </cols>
  <sheetData>
    <row r="1" spans="4:48" s="1" customFormat="1" ht="21.75" customHeight="1">
      <c r="D1" s="312" t="s">
        <v>35</v>
      </c>
      <c r="E1" s="313"/>
      <c r="F1" s="314"/>
      <c r="G1" s="302" t="s">
        <v>23</v>
      </c>
      <c r="H1" s="315"/>
      <c r="I1" s="315"/>
      <c r="J1" s="306" t="s">
        <v>24</v>
      </c>
      <c r="K1" s="307"/>
      <c r="L1" s="308"/>
      <c r="M1" s="306" t="s">
        <v>30</v>
      </c>
      <c r="N1" s="307"/>
      <c r="O1" s="308"/>
      <c r="P1" s="306" t="s">
        <v>25</v>
      </c>
      <c r="Q1" s="307"/>
      <c r="R1" s="308"/>
      <c r="S1" s="315" t="s">
        <v>27</v>
      </c>
      <c r="T1" s="315"/>
      <c r="U1" s="315"/>
      <c r="V1" s="306" t="s">
        <v>29</v>
      </c>
      <c r="W1" s="307"/>
      <c r="X1" s="308"/>
      <c r="Y1" s="306" t="s">
        <v>7</v>
      </c>
      <c r="Z1" s="307"/>
      <c r="AA1" s="308"/>
      <c r="AB1" s="306" t="s">
        <v>28</v>
      </c>
      <c r="AC1" s="307"/>
      <c r="AD1" s="308"/>
      <c r="AE1" s="301" t="s">
        <v>9</v>
      </c>
      <c r="AF1" s="302"/>
      <c r="AG1" s="301" t="s">
        <v>10</v>
      </c>
      <c r="AH1" s="302"/>
      <c r="AI1" s="301" t="s">
        <v>11</v>
      </c>
      <c r="AJ1" s="302"/>
      <c r="AK1" s="301" t="s">
        <v>12</v>
      </c>
      <c r="AL1" s="302"/>
      <c r="AM1" s="301" t="s">
        <v>13</v>
      </c>
      <c r="AN1" s="302"/>
      <c r="AO1" s="301" t="s">
        <v>14</v>
      </c>
      <c r="AP1" s="302"/>
      <c r="AQ1" s="301" t="s">
        <v>15</v>
      </c>
      <c r="AR1" s="302"/>
      <c r="AS1" s="303" t="s">
        <v>16</v>
      </c>
      <c r="AT1" s="304"/>
      <c r="AU1" s="305" t="s">
        <v>17</v>
      </c>
      <c r="AV1" s="302"/>
    </row>
    <row r="2" spans="4:48" ht="16.5" customHeight="1">
      <c r="D2" s="286" t="str">
        <f>G1</f>
        <v>米沢７中</v>
      </c>
      <c r="E2" s="287"/>
      <c r="F2" s="288"/>
      <c r="G2" s="281"/>
      <c r="H2" s="281"/>
      <c r="I2" s="281"/>
      <c r="J2" s="279" t="str">
        <f>IF(J3="","",IF(J3=L3,"△",IF(J3&gt;L3,"○","×")))</f>
        <v>○</v>
      </c>
      <c r="K2" s="255"/>
      <c r="L2" s="256"/>
      <c r="M2" s="279" t="str">
        <f>IF(M3="","",IF(M3=O3,"△",IF(M3&gt;O3,"○","×")))</f>
        <v>△</v>
      </c>
      <c r="N2" s="255"/>
      <c r="O2" s="256"/>
      <c r="P2" s="279" t="str">
        <f>IF(P3="","",IF(P3=R3,"△",IF(P3&gt;R3,"○","×")))</f>
        <v>○</v>
      </c>
      <c r="Q2" s="255"/>
      <c r="R2" s="256"/>
      <c r="S2" s="279" t="str">
        <f>IF(S3="","",IF(S3=U3,"△",IF(S3&gt;U3,"○","×")))</f>
        <v>○</v>
      </c>
      <c r="T2" s="255"/>
      <c r="U2" s="256"/>
      <c r="V2" s="279" t="str">
        <f>IF(V3="","",IF(V3=X3,"△",IF(V3&gt;X3,"○","×")))</f>
        <v>○</v>
      </c>
      <c r="W2" s="255"/>
      <c r="X2" s="256"/>
      <c r="Y2" s="279" t="str">
        <f>IF(Y3="","",IF(Y3=AA3,"△",IF(Y3&gt;AA3,"○","×")))</f>
        <v>○</v>
      </c>
      <c r="Z2" s="255"/>
      <c r="AA2" s="256"/>
      <c r="AB2" s="279" t="str">
        <f>IF(AB3="","",IF(AB3=AD3,"△",IF(AB3&gt;AD3,"○","×")))</f>
        <v>○</v>
      </c>
      <c r="AC2" s="255"/>
      <c r="AD2" s="256"/>
      <c r="AE2" s="232">
        <f>((COUNTIF(G2:AD3,"○"))*3)+((COUNTIF(G2:AD3,"△"))*1)</f>
        <v>19</v>
      </c>
      <c r="AF2" s="233"/>
      <c r="AG2" s="232">
        <f>COUNTIF(G2:AD3,"○")</f>
        <v>6</v>
      </c>
      <c r="AH2" s="233"/>
      <c r="AI2" s="232">
        <f>COUNTIF(G2:AD3,"×")</f>
        <v>0</v>
      </c>
      <c r="AJ2" s="233"/>
      <c r="AK2" s="232">
        <f>COUNTIF(G2:AD3,"△")</f>
        <v>1</v>
      </c>
      <c r="AL2" s="233"/>
      <c r="AM2" s="232">
        <f>SUM(AB3,Y3,V3,S3,P3,M3,J3,)</f>
        <v>22</v>
      </c>
      <c r="AN2" s="233"/>
      <c r="AO2" s="232">
        <f>SUM(AD3,AA3,X3,U3,R3,O3,L3,)</f>
        <v>0</v>
      </c>
      <c r="AP2" s="233"/>
      <c r="AQ2" s="228">
        <f>AM2-AO2</f>
        <v>22</v>
      </c>
      <c r="AR2" s="229"/>
      <c r="AS2" s="257">
        <f>AG2/7</f>
        <v>0.8571428571428571</v>
      </c>
      <c r="AT2" s="258"/>
      <c r="AU2" s="261">
        <v>2</v>
      </c>
      <c r="AV2" s="262"/>
    </row>
    <row r="3" spans="4:48" ht="16.5" customHeight="1">
      <c r="D3" s="286"/>
      <c r="E3" s="287"/>
      <c r="F3" s="288"/>
      <c r="G3" s="293"/>
      <c r="H3" s="293"/>
      <c r="I3" s="293"/>
      <c r="J3" s="19">
        <v>3</v>
      </c>
      <c r="K3" s="20" t="s">
        <v>36</v>
      </c>
      <c r="L3" s="21">
        <v>0</v>
      </c>
      <c r="M3" s="19">
        <v>0</v>
      </c>
      <c r="N3" s="20" t="s">
        <v>36</v>
      </c>
      <c r="O3" s="21">
        <v>0</v>
      </c>
      <c r="P3" s="19">
        <v>1</v>
      </c>
      <c r="Q3" s="20" t="s">
        <v>36</v>
      </c>
      <c r="R3" s="21">
        <v>0</v>
      </c>
      <c r="S3" s="19">
        <v>7</v>
      </c>
      <c r="T3" s="20" t="s">
        <v>36</v>
      </c>
      <c r="U3" s="21">
        <v>0</v>
      </c>
      <c r="V3" s="19">
        <v>5</v>
      </c>
      <c r="W3" s="20" t="s">
        <v>36</v>
      </c>
      <c r="X3" s="21">
        <v>0</v>
      </c>
      <c r="Y3" s="19">
        <v>2</v>
      </c>
      <c r="Z3" s="20" t="s">
        <v>36</v>
      </c>
      <c r="AA3" s="21">
        <v>0</v>
      </c>
      <c r="AB3" s="19">
        <v>4</v>
      </c>
      <c r="AC3" s="20" t="s">
        <v>36</v>
      </c>
      <c r="AD3" s="21">
        <v>0</v>
      </c>
      <c r="AE3" s="289"/>
      <c r="AF3" s="290"/>
      <c r="AG3" s="289"/>
      <c r="AH3" s="290"/>
      <c r="AI3" s="289"/>
      <c r="AJ3" s="290"/>
      <c r="AK3" s="289"/>
      <c r="AL3" s="290"/>
      <c r="AM3" s="289"/>
      <c r="AN3" s="290"/>
      <c r="AO3" s="289"/>
      <c r="AP3" s="290"/>
      <c r="AQ3" s="291"/>
      <c r="AR3" s="292"/>
      <c r="AS3" s="259"/>
      <c r="AT3" s="260"/>
      <c r="AU3" s="261"/>
      <c r="AV3" s="262"/>
    </row>
    <row r="4" spans="4:48" ht="16.5" customHeight="1">
      <c r="D4" s="286" t="str">
        <f>J1</f>
        <v>米沢６中</v>
      </c>
      <c r="E4" s="287"/>
      <c r="F4" s="288"/>
      <c r="G4" s="255" t="str">
        <f>IF(G5="","",IF(G5=I5,"△",IF(G5&gt;I5,"○","×")))</f>
        <v>×</v>
      </c>
      <c r="H4" s="255"/>
      <c r="I4" s="256"/>
      <c r="J4" s="295"/>
      <c r="K4" s="296"/>
      <c r="L4" s="297"/>
      <c r="M4" s="279" t="str">
        <f>IF(M5="","",IF(M5=O5,"△",IF(M5&gt;O5,"○","×")))</f>
        <v>×</v>
      </c>
      <c r="N4" s="255"/>
      <c r="O4" s="256"/>
      <c r="P4" s="279" t="str">
        <f>IF(P5="","",IF(P5=R5,"△",IF(P5&gt;R5,"○","×")))</f>
        <v>×</v>
      </c>
      <c r="Q4" s="255"/>
      <c r="R4" s="256"/>
      <c r="S4" s="279" t="str">
        <f>IF(S5="","",IF(S5=U5,"△",IF(S5&gt;U5,"○","×")))</f>
        <v>△</v>
      </c>
      <c r="T4" s="255"/>
      <c r="U4" s="256"/>
      <c r="V4" s="279" t="str">
        <f>IF(V5="","",IF(V5=X5,"△",IF(V5&gt;X5,"○","×")))</f>
        <v>×</v>
      </c>
      <c r="W4" s="255"/>
      <c r="X4" s="256"/>
      <c r="Y4" s="279" t="str">
        <f>IF(Y5="","",IF(Y5=AA5,"△",IF(Y5&gt;AA5,"○","×")))</f>
        <v>×</v>
      </c>
      <c r="Z4" s="255"/>
      <c r="AA4" s="256"/>
      <c r="AB4" s="279" t="str">
        <f>IF(AB5="","",IF(AB5=AD5,"△",IF(AB5&gt;AD5,"○","×")))</f>
        <v>×</v>
      </c>
      <c r="AC4" s="255"/>
      <c r="AD4" s="256"/>
      <c r="AE4" s="232">
        <f>((COUNTIF(G4:AD5,"○"))*3)+((COUNTIF(G4:AD5,"△"))*1)</f>
        <v>1</v>
      </c>
      <c r="AF4" s="233"/>
      <c r="AG4" s="232">
        <f>COUNTIF(G4:AD5,"○")</f>
        <v>0</v>
      </c>
      <c r="AH4" s="233"/>
      <c r="AI4" s="232">
        <f>COUNTIF(G4:AD5,"×")</f>
        <v>6</v>
      </c>
      <c r="AJ4" s="233"/>
      <c r="AK4" s="232">
        <f>COUNTIF(G4:AD5,"△")</f>
        <v>1</v>
      </c>
      <c r="AL4" s="233"/>
      <c r="AM4" s="232">
        <f>SUM(AB5,Y5,V5,S5,P5,M5,G5,)</f>
        <v>0</v>
      </c>
      <c r="AN4" s="233"/>
      <c r="AO4" s="232">
        <f>SUM(AD5,AA5,X5,U5,R5,O5,I5,)</f>
        <v>38</v>
      </c>
      <c r="AP4" s="233"/>
      <c r="AQ4" s="228">
        <f>AM4-AO4</f>
        <v>-38</v>
      </c>
      <c r="AR4" s="229"/>
      <c r="AS4" s="257">
        <f>AG4/7</f>
        <v>0</v>
      </c>
      <c r="AT4" s="258"/>
      <c r="AU4" s="261">
        <v>8</v>
      </c>
      <c r="AV4" s="262"/>
    </row>
    <row r="5" spans="4:48" ht="16.5" customHeight="1">
      <c r="D5" s="286"/>
      <c r="E5" s="287"/>
      <c r="F5" s="288"/>
      <c r="G5" s="24">
        <f>IF(L3="","",L3)</f>
        <v>0</v>
      </c>
      <c r="H5" s="25" t="s">
        <v>34</v>
      </c>
      <c r="I5" s="26">
        <f>IF(J3="","",J3)</f>
        <v>3</v>
      </c>
      <c r="J5" s="298"/>
      <c r="K5" s="299"/>
      <c r="L5" s="300"/>
      <c r="M5" s="19">
        <v>0</v>
      </c>
      <c r="N5" s="20" t="s">
        <v>34</v>
      </c>
      <c r="O5" s="21">
        <v>14</v>
      </c>
      <c r="P5" s="19">
        <v>0</v>
      </c>
      <c r="Q5" s="20" t="s">
        <v>34</v>
      </c>
      <c r="R5" s="21">
        <v>2</v>
      </c>
      <c r="S5" s="19">
        <v>0</v>
      </c>
      <c r="T5" s="20" t="s">
        <v>34</v>
      </c>
      <c r="U5" s="21">
        <v>0</v>
      </c>
      <c r="V5" s="19">
        <v>0</v>
      </c>
      <c r="W5" s="20" t="s">
        <v>34</v>
      </c>
      <c r="X5" s="21">
        <v>7</v>
      </c>
      <c r="Y5" s="19">
        <v>0</v>
      </c>
      <c r="Z5" s="20" t="s">
        <v>34</v>
      </c>
      <c r="AA5" s="21">
        <v>10</v>
      </c>
      <c r="AB5" s="19">
        <v>0</v>
      </c>
      <c r="AC5" s="20" t="s">
        <v>34</v>
      </c>
      <c r="AD5" s="21">
        <v>2</v>
      </c>
      <c r="AE5" s="289"/>
      <c r="AF5" s="290"/>
      <c r="AG5" s="289"/>
      <c r="AH5" s="290"/>
      <c r="AI5" s="289"/>
      <c r="AJ5" s="290"/>
      <c r="AK5" s="289"/>
      <c r="AL5" s="290"/>
      <c r="AM5" s="289"/>
      <c r="AN5" s="290"/>
      <c r="AO5" s="289"/>
      <c r="AP5" s="290"/>
      <c r="AQ5" s="291"/>
      <c r="AR5" s="292"/>
      <c r="AS5" s="259"/>
      <c r="AT5" s="260"/>
      <c r="AU5" s="261"/>
      <c r="AV5" s="262"/>
    </row>
    <row r="6" spans="4:48" ht="16.5" customHeight="1">
      <c r="D6" s="286" t="str">
        <f>M1</f>
        <v>赤湯中</v>
      </c>
      <c r="E6" s="287"/>
      <c r="F6" s="288"/>
      <c r="G6" s="255" t="str">
        <f>IF(G7="","",IF(G7=I7,"△",IF(G7&gt;I7,"○","×")))</f>
        <v>△</v>
      </c>
      <c r="H6" s="255"/>
      <c r="I6" s="255"/>
      <c r="J6" s="279" t="str">
        <f>IF(J7="","",IF(J7=L7,"△",IF(J7&gt;L7,"○","×")))</f>
        <v>○</v>
      </c>
      <c r="K6" s="255"/>
      <c r="L6" s="256"/>
      <c r="M6" s="281"/>
      <c r="N6" s="281"/>
      <c r="O6" s="282"/>
      <c r="P6" s="279" t="str">
        <f>IF(P7="","",IF(P7=R7,"△",IF(P7&gt;R7,"○","×")))</f>
        <v>○</v>
      </c>
      <c r="Q6" s="255"/>
      <c r="R6" s="256"/>
      <c r="S6" s="279" t="str">
        <f>IF(S7="","",IF(S7=U7,"△",IF(S7&gt;U7,"○","×")))</f>
        <v>○</v>
      </c>
      <c r="T6" s="255"/>
      <c r="U6" s="256"/>
      <c r="V6" s="279" t="str">
        <f>IF(V7="","",IF(V7=X7,"△",IF(V7&gt;X7,"○","×")))</f>
        <v>○</v>
      </c>
      <c r="W6" s="255"/>
      <c r="X6" s="256"/>
      <c r="Y6" s="279" t="str">
        <f>IF(Y7="","",IF(Y7=AA7,"△",IF(Y7&gt;AA7,"○","×")))</f>
        <v>○</v>
      </c>
      <c r="Z6" s="255"/>
      <c r="AA6" s="256"/>
      <c r="AB6" s="279" t="str">
        <f>IF(AB7="","",IF(AB7=AD7,"△",IF(AB7&gt;AD7,"○","×")))</f>
        <v>○</v>
      </c>
      <c r="AC6" s="255"/>
      <c r="AD6" s="256"/>
      <c r="AE6" s="232">
        <f>((COUNTIF(G6:AD7,"○"))*3)+((COUNTIF(G6:AD7,"△"))*1)</f>
        <v>19</v>
      </c>
      <c r="AF6" s="233"/>
      <c r="AG6" s="232">
        <f>COUNTIF(G6:AD7,"○")</f>
        <v>6</v>
      </c>
      <c r="AH6" s="233"/>
      <c r="AI6" s="232">
        <f>COUNTIF(G6:AD7,"×")</f>
        <v>0</v>
      </c>
      <c r="AJ6" s="233"/>
      <c r="AK6" s="232">
        <f>COUNTIF(G6:AD7,"△")</f>
        <v>1</v>
      </c>
      <c r="AL6" s="233"/>
      <c r="AM6" s="232">
        <f>SUM(AB7,Y7,V7,S7,P7,G7,J7,)</f>
        <v>40</v>
      </c>
      <c r="AN6" s="233"/>
      <c r="AO6" s="232">
        <f>SUM(AD7,AA7,X7,U7,R7,I7,L7)</f>
        <v>3</v>
      </c>
      <c r="AP6" s="233"/>
      <c r="AQ6" s="228">
        <f>AM6-AO6</f>
        <v>37</v>
      </c>
      <c r="AR6" s="229"/>
      <c r="AS6" s="257">
        <f>AG6/7</f>
        <v>0.8571428571428571</v>
      </c>
      <c r="AT6" s="258"/>
      <c r="AU6" s="261">
        <v>1</v>
      </c>
      <c r="AV6" s="262"/>
    </row>
    <row r="7" spans="4:48" ht="16.5" customHeight="1">
      <c r="D7" s="286"/>
      <c r="E7" s="287"/>
      <c r="F7" s="288"/>
      <c r="G7" s="24">
        <f>IF(O3="","",O3)</f>
        <v>0</v>
      </c>
      <c r="H7" s="25" t="s">
        <v>34</v>
      </c>
      <c r="I7" s="24">
        <f>IF(M3="","",M3)</f>
        <v>0</v>
      </c>
      <c r="J7" s="27">
        <f>IF(O5="","",O5)</f>
        <v>14</v>
      </c>
      <c r="K7" s="25" t="s">
        <v>34</v>
      </c>
      <c r="L7" s="26">
        <f>IF(M5="","",M5)</f>
        <v>0</v>
      </c>
      <c r="M7" s="293"/>
      <c r="N7" s="293"/>
      <c r="O7" s="294"/>
      <c r="P7" s="19">
        <v>3</v>
      </c>
      <c r="Q7" s="20" t="s">
        <v>34</v>
      </c>
      <c r="R7" s="21">
        <v>0</v>
      </c>
      <c r="S7" s="19">
        <v>6</v>
      </c>
      <c r="T7" s="20" t="s">
        <v>34</v>
      </c>
      <c r="U7" s="21">
        <v>0</v>
      </c>
      <c r="V7" s="19">
        <v>6</v>
      </c>
      <c r="W7" s="20" t="s">
        <v>34</v>
      </c>
      <c r="X7" s="21">
        <v>0</v>
      </c>
      <c r="Y7" s="19">
        <v>4</v>
      </c>
      <c r="Z7" s="20" t="s">
        <v>34</v>
      </c>
      <c r="AA7" s="21">
        <v>3</v>
      </c>
      <c r="AB7" s="19">
        <v>7</v>
      </c>
      <c r="AC7" s="20" t="s">
        <v>34</v>
      </c>
      <c r="AD7" s="21">
        <v>0</v>
      </c>
      <c r="AE7" s="289"/>
      <c r="AF7" s="290"/>
      <c r="AG7" s="289"/>
      <c r="AH7" s="290"/>
      <c r="AI7" s="289"/>
      <c r="AJ7" s="290"/>
      <c r="AK7" s="289"/>
      <c r="AL7" s="290"/>
      <c r="AM7" s="289"/>
      <c r="AN7" s="290"/>
      <c r="AO7" s="289"/>
      <c r="AP7" s="290"/>
      <c r="AQ7" s="291"/>
      <c r="AR7" s="292"/>
      <c r="AS7" s="259"/>
      <c r="AT7" s="260"/>
      <c r="AU7" s="261"/>
      <c r="AV7" s="262"/>
    </row>
    <row r="8" spans="4:48" ht="16.5" customHeight="1">
      <c r="D8" s="286" t="str">
        <f>P1</f>
        <v>米沢４中</v>
      </c>
      <c r="E8" s="287"/>
      <c r="F8" s="288"/>
      <c r="G8" s="255" t="str">
        <f>IF(G9="","",IF(G9=I9,"△",IF(G9&gt;I9,"○","×")))</f>
        <v>×</v>
      </c>
      <c r="H8" s="255"/>
      <c r="I8" s="255"/>
      <c r="J8" s="279" t="str">
        <f>IF(J9="","",IF(J9=L9,"△",IF(J9&gt;L9,"○","×")))</f>
        <v>○</v>
      </c>
      <c r="K8" s="255"/>
      <c r="L8" s="256"/>
      <c r="M8" s="255" t="str">
        <f>IF(M9="","",IF(M9=O9,"△",IF(M9&gt;O9,"○","×")))</f>
        <v>×</v>
      </c>
      <c r="N8" s="255"/>
      <c r="O8" s="256"/>
      <c r="P8" s="281"/>
      <c r="Q8" s="281"/>
      <c r="R8" s="281"/>
      <c r="S8" s="279" t="str">
        <f>IF(S9="","",IF(S9=U9,"△",IF(S9&gt;U9,"○","×")))</f>
        <v>○</v>
      </c>
      <c r="T8" s="255"/>
      <c r="U8" s="256"/>
      <c r="V8" s="279" t="str">
        <f>IF(V9="","",IF(V9=X9,"△",IF(V9&gt;X9,"○","×")))</f>
        <v>×</v>
      </c>
      <c r="W8" s="255"/>
      <c r="X8" s="256"/>
      <c r="Y8" s="279" t="str">
        <f>IF(Y9="","",IF(Y9=AA9,"△",IF(Y9&gt;AA9,"○","×")))</f>
        <v>○</v>
      </c>
      <c r="Z8" s="255"/>
      <c r="AA8" s="256"/>
      <c r="AB8" s="279" t="str">
        <f>IF(AB9="","",IF(AB9=AD9,"△",IF(AB9&gt;AD9,"○","×")))</f>
        <v>○</v>
      </c>
      <c r="AC8" s="255"/>
      <c r="AD8" s="256"/>
      <c r="AE8" s="232">
        <f>((COUNTIF(G8:AD9,"○"))*3)+((COUNTIF(G8:AD9,"△"))*1)</f>
        <v>12</v>
      </c>
      <c r="AF8" s="233"/>
      <c r="AG8" s="232">
        <f>COUNTIF(G8:AD9,"○")</f>
        <v>4</v>
      </c>
      <c r="AH8" s="233"/>
      <c r="AI8" s="232">
        <f>COUNTIF(G8:AD9,"×")</f>
        <v>3</v>
      </c>
      <c r="AJ8" s="233"/>
      <c r="AK8" s="232">
        <f>COUNTIF(G8:AD9,"△")</f>
        <v>0</v>
      </c>
      <c r="AL8" s="233"/>
      <c r="AM8" s="232">
        <f>SUM(AB9,Y9,V9,S9,G9,M9,J9,)</f>
        <v>17</v>
      </c>
      <c r="AN8" s="233"/>
      <c r="AO8" s="232">
        <f>SUM(AD9,AA9,X9,U9,I9,O9,L9,)</f>
        <v>8</v>
      </c>
      <c r="AP8" s="233"/>
      <c r="AQ8" s="228">
        <f>AM8-AO8</f>
        <v>9</v>
      </c>
      <c r="AR8" s="229"/>
      <c r="AS8" s="257">
        <f>AG8/7</f>
        <v>0.5714285714285714</v>
      </c>
      <c r="AT8" s="258"/>
      <c r="AU8" s="261">
        <v>4</v>
      </c>
      <c r="AV8" s="262"/>
    </row>
    <row r="9" spans="4:48" ht="16.5" customHeight="1">
      <c r="D9" s="286"/>
      <c r="E9" s="287"/>
      <c r="F9" s="288"/>
      <c r="G9" s="24">
        <f>IF(R3="","",R3)</f>
        <v>0</v>
      </c>
      <c r="H9" s="25" t="s">
        <v>34</v>
      </c>
      <c r="I9" s="24">
        <f>IF(P3="","",P3)</f>
        <v>1</v>
      </c>
      <c r="J9" s="27">
        <f>IF(R5="","",R5)</f>
        <v>2</v>
      </c>
      <c r="K9" s="25" t="s">
        <v>37</v>
      </c>
      <c r="L9" s="26">
        <f>IF(P5="","",P5)</f>
        <v>0</v>
      </c>
      <c r="M9" s="24">
        <f>IF(R7="","",R7)</f>
        <v>0</v>
      </c>
      <c r="N9" s="25" t="s">
        <v>37</v>
      </c>
      <c r="O9" s="26">
        <f>IF(P7="","",P7)</f>
        <v>3</v>
      </c>
      <c r="P9" s="293"/>
      <c r="Q9" s="293"/>
      <c r="R9" s="293"/>
      <c r="S9" s="19">
        <v>4</v>
      </c>
      <c r="T9" s="20" t="s">
        <v>37</v>
      </c>
      <c r="U9" s="21">
        <v>0</v>
      </c>
      <c r="V9" s="19">
        <v>1</v>
      </c>
      <c r="W9" s="20" t="s">
        <v>37</v>
      </c>
      <c r="X9" s="21">
        <v>4</v>
      </c>
      <c r="Y9" s="19">
        <v>3</v>
      </c>
      <c r="Z9" s="20" t="s">
        <v>37</v>
      </c>
      <c r="AA9" s="21">
        <v>0</v>
      </c>
      <c r="AB9" s="19">
        <v>7</v>
      </c>
      <c r="AC9" s="20" t="s">
        <v>37</v>
      </c>
      <c r="AD9" s="21">
        <v>0</v>
      </c>
      <c r="AE9" s="289"/>
      <c r="AF9" s="290"/>
      <c r="AG9" s="289"/>
      <c r="AH9" s="290"/>
      <c r="AI9" s="289"/>
      <c r="AJ9" s="290"/>
      <c r="AK9" s="289"/>
      <c r="AL9" s="290"/>
      <c r="AM9" s="289"/>
      <c r="AN9" s="290"/>
      <c r="AO9" s="289"/>
      <c r="AP9" s="290"/>
      <c r="AQ9" s="291"/>
      <c r="AR9" s="292"/>
      <c r="AS9" s="259"/>
      <c r="AT9" s="260"/>
      <c r="AU9" s="261"/>
      <c r="AV9" s="262"/>
    </row>
    <row r="10" spans="4:48" ht="16.5" customHeight="1">
      <c r="D10" s="286" t="str">
        <f>S1</f>
        <v>アヴァンサール</v>
      </c>
      <c r="E10" s="287"/>
      <c r="F10" s="288"/>
      <c r="G10" s="255" t="str">
        <f>IF(G11="","",IF(G11=I11,"△",IF(G11&gt;I11,"○","×")))</f>
        <v>×</v>
      </c>
      <c r="H10" s="255"/>
      <c r="I10" s="255"/>
      <c r="J10" s="279" t="str">
        <f>IF(J11="","",IF(J11=L11,"△",IF(J11&gt;L11,"○","×")))</f>
        <v>△</v>
      </c>
      <c r="K10" s="255"/>
      <c r="L10" s="256"/>
      <c r="M10" s="255" t="str">
        <f>IF(M11="","",IF(M11=O11,"△",IF(M11&gt;O11,"○","×")))</f>
        <v>×</v>
      </c>
      <c r="N10" s="255"/>
      <c r="O10" s="256"/>
      <c r="P10" s="279" t="str">
        <f>IF(P11="","",IF(P11=R11,"△",IF(P11&gt;R11,"○","×")))</f>
        <v>×</v>
      </c>
      <c r="Q10" s="255"/>
      <c r="R10" s="256"/>
      <c r="S10" s="281"/>
      <c r="T10" s="281"/>
      <c r="U10" s="281"/>
      <c r="V10" s="279" t="str">
        <f>IF(V11="","",IF(V11=X11,"△",IF(V11&gt;X11,"○","×")))</f>
        <v>×</v>
      </c>
      <c r="W10" s="255"/>
      <c r="X10" s="256"/>
      <c r="Y10" s="279" t="str">
        <f>IF(Y11="","",IF(Y11=AA11,"△",IF(Y11&gt;AA11,"○","×")))</f>
        <v>△</v>
      </c>
      <c r="Z10" s="255"/>
      <c r="AA10" s="256"/>
      <c r="AB10" s="279" t="str">
        <f>IF(AB11="","",IF(AB11=AD11,"△",IF(AB11&gt;AD11,"○","×")))</f>
        <v>△</v>
      </c>
      <c r="AC10" s="255"/>
      <c r="AD10" s="256"/>
      <c r="AE10" s="232">
        <f>((COUNTIF(G10:AD11,"○"))*3)+((COUNTIF(G10:AD11,"△"))*1)</f>
        <v>3</v>
      </c>
      <c r="AF10" s="233"/>
      <c r="AG10" s="232">
        <f>COUNTIF(G10:AD11,"○")</f>
        <v>0</v>
      </c>
      <c r="AH10" s="233"/>
      <c r="AI10" s="232">
        <f>COUNTIF(G10:AD11,"×")</f>
        <v>4</v>
      </c>
      <c r="AJ10" s="233"/>
      <c r="AK10" s="232">
        <f>COUNTIF(G10:AD11,"△")</f>
        <v>3</v>
      </c>
      <c r="AL10" s="233"/>
      <c r="AM10" s="232">
        <f>SUM(AB11,Y11,V11,G11,P11,M11,J11,)</f>
        <v>1</v>
      </c>
      <c r="AN10" s="233"/>
      <c r="AO10" s="232">
        <f>SUM(AD11,AA11,X11,I11,R11,O11,L11,)</f>
        <v>19</v>
      </c>
      <c r="AP10" s="233"/>
      <c r="AQ10" s="228">
        <f>AM10-AO10</f>
        <v>-18</v>
      </c>
      <c r="AR10" s="229"/>
      <c r="AS10" s="257">
        <f>AG10/7</f>
        <v>0</v>
      </c>
      <c r="AT10" s="258"/>
      <c r="AU10" s="261">
        <v>7</v>
      </c>
      <c r="AV10" s="262"/>
    </row>
    <row r="11" spans="4:48" ht="16.5" customHeight="1">
      <c r="D11" s="286"/>
      <c r="E11" s="287"/>
      <c r="F11" s="288"/>
      <c r="G11" s="24">
        <f>IF(U3="","",U3)</f>
        <v>0</v>
      </c>
      <c r="H11" s="25" t="s">
        <v>34</v>
      </c>
      <c r="I11" s="24">
        <f>IF(S3="","",S3)</f>
        <v>7</v>
      </c>
      <c r="J11" s="27">
        <f>IF(U5="","",U5)</f>
        <v>0</v>
      </c>
      <c r="K11" s="25" t="s">
        <v>38</v>
      </c>
      <c r="L11" s="26">
        <f>IF(S5="","",S5)</f>
        <v>0</v>
      </c>
      <c r="M11" s="24">
        <f>IF(U7="","",U7)</f>
        <v>0</v>
      </c>
      <c r="N11" s="25" t="s">
        <v>39</v>
      </c>
      <c r="O11" s="26">
        <f>IF(S7="","",S7)</f>
        <v>6</v>
      </c>
      <c r="P11" s="27">
        <f>IF(U9="","",U9)</f>
        <v>0</v>
      </c>
      <c r="Q11" s="25" t="s">
        <v>34</v>
      </c>
      <c r="R11" s="26">
        <f>IF(S9="","",S9)</f>
        <v>4</v>
      </c>
      <c r="S11" s="293"/>
      <c r="T11" s="293"/>
      <c r="U11" s="293"/>
      <c r="V11" s="28">
        <v>0</v>
      </c>
      <c r="W11" s="29" t="s">
        <v>39</v>
      </c>
      <c r="X11" s="30">
        <v>1</v>
      </c>
      <c r="Y11" s="19">
        <v>0</v>
      </c>
      <c r="Z11" s="20" t="s">
        <v>39</v>
      </c>
      <c r="AA11" s="21">
        <v>0</v>
      </c>
      <c r="AB11" s="19">
        <v>1</v>
      </c>
      <c r="AC11" s="20" t="s">
        <v>39</v>
      </c>
      <c r="AD11" s="21">
        <v>1</v>
      </c>
      <c r="AE11" s="289"/>
      <c r="AF11" s="290"/>
      <c r="AG11" s="289"/>
      <c r="AH11" s="290"/>
      <c r="AI11" s="289"/>
      <c r="AJ11" s="290"/>
      <c r="AK11" s="289"/>
      <c r="AL11" s="290"/>
      <c r="AM11" s="289"/>
      <c r="AN11" s="290"/>
      <c r="AO11" s="289"/>
      <c r="AP11" s="290"/>
      <c r="AQ11" s="291"/>
      <c r="AR11" s="292"/>
      <c r="AS11" s="259"/>
      <c r="AT11" s="260"/>
      <c r="AU11" s="261"/>
      <c r="AV11" s="262"/>
    </row>
    <row r="12" spans="4:48" ht="16.5" customHeight="1">
      <c r="D12" s="286" t="str">
        <f>V1</f>
        <v>ＦＣ米沢</v>
      </c>
      <c r="E12" s="287"/>
      <c r="F12" s="288"/>
      <c r="G12" s="255" t="str">
        <f>IF(G13="","",IF(G13=I13,"△",IF(G13&gt;I13,"○","×")))</f>
        <v>×</v>
      </c>
      <c r="H12" s="255"/>
      <c r="I12" s="255"/>
      <c r="J12" s="279" t="str">
        <f>IF(J13="","",IF(J13=L13,"△",IF(J13&gt;L13,"○","×")))</f>
        <v>○</v>
      </c>
      <c r="K12" s="255"/>
      <c r="L12" s="256"/>
      <c r="M12" s="255" t="str">
        <f>IF(M13="","",IF(M13=O13,"△",IF(M13&gt;O13,"○","×")))</f>
        <v>×</v>
      </c>
      <c r="N12" s="255"/>
      <c r="O12" s="256"/>
      <c r="P12" s="279" t="str">
        <f>IF(P13="","",IF(P13=R13,"△",IF(P13&gt;R13,"○","×")))</f>
        <v>○</v>
      </c>
      <c r="Q12" s="255"/>
      <c r="R12" s="256"/>
      <c r="S12" s="279" t="str">
        <f>IF(S13="","",IF(S13=U13,"△",IF(S13&gt;U13,"○","×")))</f>
        <v>○</v>
      </c>
      <c r="T12" s="255"/>
      <c r="U12" s="256"/>
      <c r="V12" s="293"/>
      <c r="W12" s="293"/>
      <c r="X12" s="293"/>
      <c r="Y12" s="279" t="str">
        <f>IF(Y13="","",IF(Y13=AA13,"△",IF(Y13&gt;AA13,"○","×")))</f>
        <v>△</v>
      </c>
      <c r="Z12" s="255"/>
      <c r="AA12" s="256"/>
      <c r="AB12" s="279" t="str">
        <f>IF(AB13="","",IF(AB13=AD13,"△",IF(AB13&gt;AD13,"○","×")))</f>
        <v>○</v>
      </c>
      <c r="AC12" s="255"/>
      <c r="AD12" s="256"/>
      <c r="AE12" s="232">
        <f>((COUNTIF(G12:AD13,"○"))*3)+((COUNTIF(G12:AD13,"△"))*1)</f>
        <v>13</v>
      </c>
      <c r="AF12" s="233"/>
      <c r="AG12" s="232">
        <f>COUNTIF(G12:AD13,"○")</f>
        <v>4</v>
      </c>
      <c r="AH12" s="233"/>
      <c r="AI12" s="232">
        <f>COUNTIF(G12:AD13,"×")</f>
        <v>2</v>
      </c>
      <c r="AJ12" s="233"/>
      <c r="AK12" s="232">
        <f>COUNTIF(G12:AD13,"△")</f>
        <v>1</v>
      </c>
      <c r="AL12" s="233"/>
      <c r="AM12" s="232">
        <f>SUM(AB13,Y13,G13,S13,P13,M13,J13,)</f>
        <v>16</v>
      </c>
      <c r="AN12" s="233"/>
      <c r="AO12" s="232">
        <f>SUM(AD13,AA13,I13,U13,R13,O13,L13,)</f>
        <v>13</v>
      </c>
      <c r="AP12" s="233"/>
      <c r="AQ12" s="228">
        <f>AM12-AO12</f>
        <v>3</v>
      </c>
      <c r="AR12" s="229"/>
      <c r="AS12" s="257">
        <f>AG12/7</f>
        <v>0.5714285714285714</v>
      </c>
      <c r="AT12" s="258"/>
      <c r="AU12" s="261">
        <v>3</v>
      </c>
      <c r="AV12" s="262"/>
    </row>
    <row r="13" spans="4:48" ht="16.5" customHeight="1">
      <c r="D13" s="286"/>
      <c r="E13" s="287"/>
      <c r="F13" s="288"/>
      <c r="G13" s="24">
        <f>IF(X3="","",X3)</f>
        <v>0</v>
      </c>
      <c r="H13" s="25" t="s">
        <v>34</v>
      </c>
      <c r="I13" s="24">
        <f>IF(V3="","",V3)</f>
        <v>5</v>
      </c>
      <c r="J13" s="27">
        <f>IF(X5="","",X5)</f>
        <v>7</v>
      </c>
      <c r="K13" s="25" t="s">
        <v>34</v>
      </c>
      <c r="L13" s="26">
        <f>IF(V5="","",V5)</f>
        <v>0</v>
      </c>
      <c r="M13" s="24">
        <f>IF(X7="","",X7)</f>
        <v>0</v>
      </c>
      <c r="N13" s="25" t="s">
        <v>34</v>
      </c>
      <c r="O13" s="26">
        <f>IF(V7="","",V7)</f>
        <v>6</v>
      </c>
      <c r="P13" s="27">
        <f>IF(X9="","",X9)</f>
        <v>4</v>
      </c>
      <c r="Q13" s="25" t="s">
        <v>34</v>
      </c>
      <c r="R13" s="26">
        <f>IF(V9="","",V9)</f>
        <v>1</v>
      </c>
      <c r="S13" s="27">
        <f>IF(X11="","",X11)</f>
        <v>1</v>
      </c>
      <c r="T13" s="25" t="s">
        <v>34</v>
      </c>
      <c r="U13" s="26">
        <f>IF(V11="","",V11)</f>
        <v>0</v>
      </c>
      <c r="V13" s="293"/>
      <c r="W13" s="293"/>
      <c r="X13" s="293"/>
      <c r="Y13" s="19">
        <v>1</v>
      </c>
      <c r="Z13" s="20" t="s">
        <v>34</v>
      </c>
      <c r="AA13" s="21">
        <v>1</v>
      </c>
      <c r="AB13" s="19">
        <v>3</v>
      </c>
      <c r="AC13" s="20" t="s">
        <v>34</v>
      </c>
      <c r="AD13" s="21">
        <v>0</v>
      </c>
      <c r="AE13" s="289"/>
      <c r="AF13" s="290"/>
      <c r="AG13" s="289"/>
      <c r="AH13" s="290"/>
      <c r="AI13" s="289"/>
      <c r="AJ13" s="290"/>
      <c r="AK13" s="289"/>
      <c r="AL13" s="290"/>
      <c r="AM13" s="289"/>
      <c r="AN13" s="290"/>
      <c r="AO13" s="289"/>
      <c r="AP13" s="290"/>
      <c r="AQ13" s="291"/>
      <c r="AR13" s="292"/>
      <c r="AS13" s="259"/>
      <c r="AT13" s="260"/>
      <c r="AU13" s="261"/>
      <c r="AV13" s="262"/>
    </row>
    <row r="14" spans="4:48" ht="16.5" customHeight="1">
      <c r="D14" s="286" t="str">
        <f>Y1</f>
        <v>白鷹東中</v>
      </c>
      <c r="E14" s="287"/>
      <c r="F14" s="288"/>
      <c r="G14" s="255" t="str">
        <f>IF(G15="","",IF(G15=I15,"△",IF(G15&gt;I15,"○","×")))</f>
        <v>×</v>
      </c>
      <c r="H14" s="255"/>
      <c r="I14" s="255"/>
      <c r="J14" s="279" t="str">
        <f>IF(J15="","",IF(J15=L15,"△",IF(J15&gt;L15,"○","×")))</f>
        <v>○</v>
      </c>
      <c r="K14" s="255"/>
      <c r="L14" s="256"/>
      <c r="M14" s="255" t="str">
        <f>IF(M15="","",IF(M15=O15,"△",IF(M15&gt;O15,"○","×")))</f>
        <v>×</v>
      </c>
      <c r="N14" s="255"/>
      <c r="O14" s="256"/>
      <c r="P14" s="279" t="str">
        <f>IF(P15="","",IF(P15=R15,"△",IF(P15&gt;R15,"○","×")))</f>
        <v>×</v>
      </c>
      <c r="Q14" s="255"/>
      <c r="R14" s="256"/>
      <c r="S14" s="279" t="str">
        <f>IF(S15="","",IF(S15=U15,"△",IF(S15&gt;U15,"○","×")))</f>
        <v>△</v>
      </c>
      <c r="T14" s="255"/>
      <c r="U14" s="256"/>
      <c r="V14" s="279" t="str">
        <f>IF(V15="","",IF(V15=X15,"△",IF(V15&gt;X15,"○","×")))</f>
        <v>△</v>
      </c>
      <c r="W14" s="255"/>
      <c r="X14" s="256"/>
      <c r="Y14" s="280"/>
      <c r="Z14" s="281"/>
      <c r="AA14" s="282"/>
      <c r="AB14" s="279" t="str">
        <f>IF(AB15="","",IF(AB15=AD15,"△",IF(AB15&gt;AD15,"○","×")))</f>
        <v>△</v>
      </c>
      <c r="AC14" s="255"/>
      <c r="AD14" s="256"/>
      <c r="AE14" s="232">
        <f>((COUNTIF(G14:AD15,"○"))*3)+((COUNTIF(G14:AD15,"△"))*1)</f>
        <v>6</v>
      </c>
      <c r="AF14" s="233"/>
      <c r="AG14" s="232">
        <f>COUNTIF(G14:AD15,"○")</f>
        <v>1</v>
      </c>
      <c r="AH14" s="233"/>
      <c r="AI14" s="232">
        <f>COUNTIF(G14:AD15,"×")</f>
        <v>3</v>
      </c>
      <c r="AJ14" s="233"/>
      <c r="AK14" s="232">
        <f>COUNTIF(G14:AD15,"△")</f>
        <v>3</v>
      </c>
      <c r="AL14" s="233"/>
      <c r="AM14" s="232">
        <f>SUM(AB15,G15,V15,S15,P15,M15,J15)</f>
        <v>15</v>
      </c>
      <c r="AN14" s="233"/>
      <c r="AO14" s="232">
        <f>SUM(AD15,I15,X15,U15,R15,O15,L15,)</f>
        <v>11</v>
      </c>
      <c r="AP14" s="233"/>
      <c r="AQ14" s="228">
        <f>AM14-AO14</f>
        <v>4</v>
      </c>
      <c r="AR14" s="229"/>
      <c r="AS14" s="257">
        <f>AG14/7</f>
        <v>0.14285714285714285</v>
      </c>
      <c r="AT14" s="258"/>
      <c r="AU14" s="261">
        <v>5</v>
      </c>
      <c r="AV14" s="262"/>
    </row>
    <row r="15" spans="4:48" ht="16.5" customHeight="1">
      <c r="D15" s="286"/>
      <c r="E15" s="287"/>
      <c r="F15" s="288"/>
      <c r="G15" s="24">
        <f>IF(AA3="","",AA3)</f>
        <v>0</v>
      </c>
      <c r="H15" s="25" t="s">
        <v>34</v>
      </c>
      <c r="I15" s="24">
        <f>IF(Y3="","",Y3)</f>
        <v>2</v>
      </c>
      <c r="J15" s="27">
        <f>IF(AA5="","",AA5)</f>
        <v>10</v>
      </c>
      <c r="K15" s="25" t="s">
        <v>34</v>
      </c>
      <c r="L15" s="26">
        <f>IF(Y5="","",Y5)</f>
        <v>0</v>
      </c>
      <c r="M15" s="24">
        <f>IF(AA7="","",AA7)</f>
        <v>3</v>
      </c>
      <c r="N15" s="25" t="s">
        <v>34</v>
      </c>
      <c r="O15" s="26">
        <f>IF(Y7="","",Y7)</f>
        <v>4</v>
      </c>
      <c r="P15" s="27">
        <f>IF(AA9="","",AA9)</f>
        <v>0</v>
      </c>
      <c r="Q15" s="25" t="s">
        <v>34</v>
      </c>
      <c r="R15" s="26">
        <f>IF(Y9="","",Y9)</f>
        <v>3</v>
      </c>
      <c r="S15" s="27">
        <f>IF(AA11="","",AA11)</f>
        <v>0</v>
      </c>
      <c r="T15" s="25" t="s">
        <v>34</v>
      </c>
      <c r="U15" s="26">
        <f>IF(Y11="","",Y11)</f>
        <v>0</v>
      </c>
      <c r="V15" s="27">
        <f>IF(AA13="","",AA13)</f>
        <v>1</v>
      </c>
      <c r="W15" s="25" t="s">
        <v>34</v>
      </c>
      <c r="X15" s="26">
        <f>IF(Y13="","",Y13)</f>
        <v>1</v>
      </c>
      <c r="Y15" s="283"/>
      <c r="Z15" s="284"/>
      <c r="AA15" s="285"/>
      <c r="AB15" s="19">
        <v>1</v>
      </c>
      <c r="AC15" s="20" t="s">
        <v>34</v>
      </c>
      <c r="AD15" s="21">
        <v>1</v>
      </c>
      <c r="AE15" s="234"/>
      <c r="AF15" s="235"/>
      <c r="AG15" s="234"/>
      <c r="AH15" s="235"/>
      <c r="AI15" s="234"/>
      <c r="AJ15" s="235"/>
      <c r="AK15" s="234"/>
      <c r="AL15" s="235"/>
      <c r="AM15" s="234"/>
      <c r="AN15" s="235"/>
      <c r="AO15" s="234"/>
      <c r="AP15" s="235"/>
      <c r="AQ15" s="230"/>
      <c r="AR15" s="231"/>
      <c r="AS15" s="259"/>
      <c r="AT15" s="260"/>
      <c r="AU15" s="261"/>
      <c r="AV15" s="262"/>
    </row>
    <row r="16" spans="4:48" ht="16.5" customHeight="1">
      <c r="D16" s="286" t="str">
        <f>AB1</f>
        <v>宮内中</v>
      </c>
      <c r="E16" s="287"/>
      <c r="F16" s="288"/>
      <c r="G16" s="255" t="str">
        <f>IF(G17="","",IF(G17=I17,"△",IF(G17&gt;I17,"○","×")))</f>
        <v>×</v>
      </c>
      <c r="H16" s="255"/>
      <c r="I16" s="256"/>
      <c r="J16" s="279" t="str">
        <f>IF(J17="","",IF(J17=L17,"△",IF(J17&gt;L17,"○","×")))</f>
        <v>○</v>
      </c>
      <c r="K16" s="255"/>
      <c r="L16" s="256"/>
      <c r="M16" s="279" t="str">
        <f>IF(M17="","",IF(M17=O17,"△",IF(M17&gt;O17,"○","×")))</f>
        <v>×</v>
      </c>
      <c r="N16" s="255"/>
      <c r="O16" s="256"/>
      <c r="P16" s="279" t="str">
        <f>IF(P17="","",IF(P17=R17,"△",IF(P17&gt;R17,"○","×")))</f>
        <v>×</v>
      </c>
      <c r="Q16" s="255"/>
      <c r="R16" s="256"/>
      <c r="S16" s="279" t="str">
        <f>IF(S17="","",IF(S17=U17,"△",IF(S17&gt;U17,"○","×")))</f>
        <v>△</v>
      </c>
      <c r="T16" s="255"/>
      <c r="U16" s="256"/>
      <c r="V16" s="279" t="str">
        <f>IF(V17="","",IF(V17=X17,"△",IF(V17&gt;X17,"○","×")))</f>
        <v>×</v>
      </c>
      <c r="W16" s="255"/>
      <c r="X16" s="256"/>
      <c r="Y16" s="279" t="str">
        <f>IF(Y17="","",IF(Y17=AA17,"△",IF(Y17&gt;AA17,"○","×")))</f>
        <v>△</v>
      </c>
      <c r="Z16" s="255"/>
      <c r="AA16" s="256"/>
      <c r="AB16" s="280"/>
      <c r="AC16" s="281"/>
      <c r="AD16" s="282"/>
      <c r="AE16" s="232">
        <f>((COUNTIF(G16:AD17,"○"))*3)+((COUNTIF(G16:AD17,"△"))*1)</f>
        <v>5</v>
      </c>
      <c r="AF16" s="233"/>
      <c r="AG16" s="232">
        <f>COUNTIF(G16:AD17,"○")</f>
        <v>1</v>
      </c>
      <c r="AH16" s="233"/>
      <c r="AI16" s="232">
        <f>COUNTIF(G16:AD17,"×")</f>
        <v>4</v>
      </c>
      <c r="AJ16" s="233"/>
      <c r="AK16" s="232">
        <f>COUNTIF(G16:AD17,"△")</f>
        <v>2</v>
      </c>
      <c r="AL16" s="233"/>
      <c r="AM16" s="232">
        <f>SUM(G17,Y17,V17,S17,P17,M17,J17,)</f>
        <v>4</v>
      </c>
      <c r="AN16" s="233"/>
      <c r="AO16" s="232">
        <f>SUM(I17,AA17,X17,U17,R17,O17,L17,)</f>
        <v>23</v>
      </c>
      <c r="AP16" s="233"/>
      <c r="AQ16" s="228">
        <f>AM16-AO16</f>
        <v>-19</v>
      </c>
      <c r="AR16" s="229"/>
      <c r="AS16" s="257">
        <f>AG16/7</f>
        <v>0.14285714285714285</v>
      </c>
      <c r="AT16" s="258"/>
      <c r="AU16" s="261">
        <v>6</v>
      </c>
      <c r="AV16" s="262"/>
    </row>
    <row r="17" spans="4:48" ht="16.5" customHeight="1">
      <c r="D17" s="286"/>
      <c r="E17" s="287"/>
      <c r="F17" s="288"/>
      <c r="G17" s="35">
        <f>IF(AD3="","",AD3)</f>
        <v>0</v>
      </c>
      <c r="H17" s="36" t="s">
        <v>34</v>
      </c>
      <c r="I17" s="37">
        <f>IF(AB3="","",AB3)</f>
        <v>4</v>
      </c>
      <c r="J17" s="38">
        <f>IF(AD5="","",AD5)</f>
        <v>2</v>
      </c>
      <c r="K17" s="36" t="s">
        <v>34</v>
      </c>
      <c r="L17" s="37">
        <f>IF(AB5="","",AB5)</f>
        <v>0</v>
      </c>
      <c r="M17" s="38">
        <f>IF(AD7="","",AD7)</f>
        <v>0</v>
      </c>
      <c r="N17" s="36" t="s">
        <v>34</v>
      </c>
      <c r="O17" s="37">
        <f>IF(AB7="","",AB7)</f>
        <v>7</v>
      </c>
      <c r="P17" s="38">
        <f>IF(AD9="","",AD9)</f>
        <v>0</v>
      </c>
      <c r="Q17" s="36" t="s">
        <v>34</v>
      </c>
      <c r="R17" s="37">
        <f>IF(AB9="","",AB9)</f>
        <v>7</v>
      </c>
      <c r="S17" s="38">
        <f>IF(AD11="","",AD11)</f>
        <v>1</v>
      </c>
      <c r="T17" s="36" t="s">
        <v>34</v>
      </c>
      <c r="U17" s="37">
        <f>IF(AB11="","",AB11)</f>
        <v>1</v>
      </c>
      <c r="V17" s="38">
        <f>IF(AD13="","",AD13)</f>
        <v>0</v>
      </c>
      <c r="W17" s="36" t="s">
        <v>34</v>
      </c>
      <c r="X17" s="37">
        <f>IF(AB13="","",AB13)</f>
        <v>3</v>
      </c>
      <c r="Y17" s="38">
        <f>IF(AD15="","",AD15)</f>
        <v>1</v>
      </c>
      <c r="Z17" s="36" t="s">
        <v>34</v>
      </c>
      <c r="AA17" s="37">
        <f>IF(AB15="","",AB15)</f>
        <v>1</v>
      </c>
      <c r="AB17" s="283"/>
      <c r="AC17" s="284"/>
      <c r="AD17" s="285"/>
      <c r="AE17" s="234"/>
      <c r="AF17" s="235"/>
      <c r="AG17" s="234"/>
      <c r="AH17" s="235"/>
      <c r="AI17" s="234"/>
      <c r="AJ17" s="235"/>
      <c r="AK17" s="234"/>
      <c r="AL17" s="235"/>
      <c r="AM17" s="234"/>
      <c r="AN17" s="235"/>
      <c r="AO17" s="234"/>
      <c r="AP17" s="235"/>
      <c r="AQ17" s="230"/>
      <c r="AR17" s="231"/>
      <c r="AS17" s="259"/>
      <c r="AT17" s="260"/>
      <c r="AU17" s="261"/>
      <c r="AV17" s="262"/>
    </row>
    <row r="19" spans="1:48" s="1" customFormat="1" ht="21.75" customHeight="1">
      <c r="A19" s="312" t="s">
        <v>40</v>
      </c>
      <c r="B19" s="313"/>
      <c r="C19" s="314"/>
      <c r="D19" s="302" t="s">
        <v>1</v>
      </c>
      <c r="E19" s="315"/>
      <c r="F19" s="315"/>
      <c r="G19" s="306" t="s">
        <v>3</v>
      </c>
      <c r="H19" s="307"/>
      <c r="I19" s="308"/>
      <c r="J19" s="306" t="s">
        <v>31</v>
      </c>
      <c r="K19" s="307"/>
      <c r="L19" s="308"/>
      <c r="M19" s="306" t="s">
        <v>2</v>
      </c>
      <c r="N19" s="307"/>
      <c r="O19" s="308"/>
      <c r="P19" s="315" t="s">
        <v>4</v>
      </c>
      <c r="Q19" s="315"/>
      <c r="R19" s="315"/>
      <c r="S19" s="306" t="s">
        <v>8</v>
      </c>
      <c r="T19" s="307"/>
      <c r="U19" s="308"/>
      <c r="V19" s="306" t="s">
        <v>6</v>
      </c>
      <c r="W19" s="307"/>
      <c r="X19" s="308"/>
      <c r="Y19" s="306" t="s">
        <v>5</v>
      </c>
      <c r="Z19" s="307"/>
      <c r="AA19" s="308"/>
      <c r="AB19" s="309" t="s">
        <v>26</v>
      </c>
      <c r="AC19" s="310"/>
      <c r="AD19" s="311"/>
      <c r="AE19" s="301" t="s">
        <v>9</v>
      </c>
      <c r="AF19" s="302"/>
      <c r="AG19" s="301" t="s">
        <v>10</v>
      </c>
      <c r="AH19" s="302"/>
      <c r="AI19" s="301" t="s">
        <v>11</v>
      </c>
      <c r="AJ19" s="302"/>
      <c r="AK19" s="301" t="s">
        <v>12</v>
      </c>
      <c r="AL19" s="302"/>
      <c r="AM19" s="301" t="s">
        <v>13</v>
      </c>
      <c r="AN19" s="302"/>
      <c r="AO19" s="301" t="s">
        <v>14</v>
      </c>
      <c r="AP19" s="302"/>
      <c r="AQ19" s="301" t="s">
        <v>15</v>
      </c>
      <c r="AR19" s="302"/>
      <c r="AS19" s="303" t="s">
        <v>16</v>
      </c>
      <c r="AT19" s="304"/>
      <c r="AU19" s="305" t="s">
        <v>17</v>
      </c>
      <c r="AV19" s="302"/>
    </row>
    <row r="20" spans="1:48" ht="16.5" customHeight="1">
      <c r="A20" s="286" t="str">
        <f>D19</f>
        <v>長井南中</v>
      </c>
      <c r="B20" s="287"/>
      <c r="C20" s="288"/>
      <c r="D20" s="281"/>
      <c r="E20" s="281"/>
      <c r="F20" s="281"/>
      <c r="G20" s="279" t="str">
        <f>IF(G21="","",IF(G21=I21,"△",IF(G21&gt;I21,"○","×")))</f>
        <v>×</v>
      </c>
      <c r="H20" s="255"/>
      <c r="I20" s="256"/>
      <c r="J20" s="279" t="str">
        <f>IF(J21="","",IF(J21=L21,"△",IF(J21&gt;L21,"○","×")))</f>
        <v>×</v>
      </c>
      <c r="K20" s="255"/>
      <c r="L20" s="256"/>
      <c r="M20" s="279" t="str">
        <f>IF(M21="","",IF(M21=O21,"△",IF(M21&gt;O21,"○","×")))</f>
        <v>○</v>
      </c>
      <c r="N20" s="255"/>
      <c r="O20" s="256"/>
      <c r="P20" s="279" t="str">
        <f>IF(P21="","",IF(P21=R21,"△",IF(P21&gt;R21,"○","×")))</f>
        <v>×</v>
      </c>
      <c r="Q20" s="255"/>
      <c r="R20" s="256"/>
      <c r="S20" s="279" t="str">
        <f>IF(S21="","",IF(S21=U21,"△",IF(S21&gt;U21,"○","×")))</f>
        <v>○</v>
      </c>
      <c r="T20" s="255"/>
      <c r="U20" s="256"/>
      <c r="V20" s="279" t="str">
        <f>IF(V21="","",IF(V21=X21,"△",IF(V21&gt;X21,"○","×")))</f>
        <v>×</v>
      </c>
      <c r="W20" s="255"/>
      <c r="X20" s="256"/>
      <c r="Y20" s="279" t="str">
        <f>IF(Y21="","",IF(Y21=AA21,"△",IF(Y21&gt;AA21,"○","×")))</f>
        <v>○</v>
      </c>
      <c r="Z20" s="255"/>
      <c r="AA20" s="256"/>
      <c r="AB20" s="279" t="str">
        <f>IF(AB21="","",IF(AB21=AD21,"△",IF(AB21&gt;AD21,"○","×")))</f>
        <v>○</v>
      </c>
      <c r="AC20" s="255"/>
      <c r="AD20" s="256"/>
      <c r="AE20" s="232">
        <f>((COUNTIF(D20:AD21,"○"))*3)+((COUNTIF(D20:AD21,"△"))*1)</f>
        <v>12</v>
      </c>
      <c r="AF20" s="233"/>
      <c r="AG20" s="232">
        <f>COUNTIF(D20:AD21,"○")</f>
        <v>4</v>
      </c>
      <c r="AH20" s="233"/>
      <c r="AI20" s="232">
        <f>COUNTIF(D20:AD21,"×")</f>
        <v>4</v>
      </c>
      <c r="AJ20" s="233"/>
      <c r="AK20" s="232">
        <f>COUNTIF(D20:AD21,"△")</f>
        <v>0</v>
      </c>
      <c r="AL20" s="233"/>
      <c r="AM20" s="232">
        <f>SUM(G21,J21,M21,P21,S21,V21,Y21,AB21)</f>
        <v>8</v>
      </c>
      <c r="AN20" s="233"/>
      <c r="AO20" s="232">
        <f>SUM(AA21,X21,U21,R21,O21,L21,I21,AD21)</f>
        <v>13</v>
      </c>
      <c r="AP20" s="233"/>
      <c r="AQ20" s="228">
        <f>AM20-AO20</f>
        <v>-5</v>
      </c>
      <c r="AR20" s="229"/>
      <c r="AS20" s="257">
        <f>AG20/8</f>
        <v>0.5</v>
      </c>
      <c r="AT20" s="258"/>
      <c r="AU20" s="261">
        <v>5</v>
      </c>
      <c r="AV20" s="262"/>
    </row>
    <row r="21" spans="1:48" ht="16.5" customHeight="1">
      <c r="A21" s="286"/>
      <c r="B21" s="287"/>
      <c r="C21" s="288"/>
      <c r="D21" s="293"/>
      <c r="E21" s="293"/>
      <c r="F21" s="293"/>
      <c r="G21" s="19">
        <v>0</v>
      </c>
      <c r="H21" s="20" t="s">
        <v>34</v>
      </c>
      <c r="I21" s="21">
        <v>4</v>
      </c>
      <c r="J21" s="19">
        <v>0</v>
      </c>
      <c r="K21" s="20" t="s">
        <v>34</v>
      </c>
      <c r="L21" s="21">
        <v>3</v>
      </c>
      <c r="M21" s="19">
        <v>1</v>
      </c>
      <c r="N21" s="20" t="s">
        <v>34</v>
      </c>
      <c r="O21" s="21">
        <v>0</v>
      </c>
      <c r="P21" s="19">
        <v>0</v>
      </c>
      <c r="Q21" s="20" t="s">
        <v>34</v>
      </c>
      <c r="R21" s="21">
        <v>4</v>
      </c>
      <c r="S21" s="19">
        <v>1</v>
      </c>
      <c r="T21" s="20" t="s">
        <v>34</v>
      </c>
      <c r="U21" s="21">
        <v>0</v>
      </c>
      <c r="V21" s="19">
        <v>0</v>
      </c>
      <c r="W21" s="20" t="s">
        <v>34</v>
      </c>
      <c r="X21" s="21">
        <v>2</v>
      </c>
      <c r="Y21" s="19">
        <v>4</v>
      </c>
      <c r="Z21" s="20" t="s">
        <v>34</v>
      </c>
      <c r="AA21" s="21">
        <v>0</v>
      </c>
      <c r="AB21" s="19">
        <v>2</v>
      </c>
      <c r="AC21" s="20" t="s">
        <v>34</v>
      </c>
      <c r="AD21" s="21">
        <v>0</v>
      </c>
      <c r="AE21" s="289"/>
      <c r="AF21" s="290"/>
      <c r="AG21" s="289"/>
      <c r="AH21" s="290"/>
      <c r="AI21" s="289"/>
      <c r="AJ21" s="290"/>
      <c r="AK21" s="289"/>
      <c r="AL21" s="290"/>
      <c r="AM21" s="289"/>
      <c r="AN21" s="290"/>
      <c r="AO21" s="289"/>
      <c r="AP21" s="290"/>
      <c r="AQ21" s="291"/>
      <c r="AR21" s="292"/>
      <c r="AS21" s="259"/>
      <c r="AT21" s="260"/>
      <c r="AU21" s="261"/>
      <c r="AV21" s="262"/>
    </row>
    <row r="22" spans="1:48" ht="16.5" customHeight="1">
      <c r="A22" s="286" t="str">
        <f>G19</f>
        <v>米沢２中</v>
      </c>
      <c r="B22" s="287"/>
      <c r="C22" s="288"/>
      <c r="D22" s="255" t="str">
        <f>IF(D23="","",IF(D23=F23,"△",IF(D23&gt;F23,"○","×")))</f>
        <v>○</v>
      </c>
      <c r="E22" s="255"/>
      <c r="F22" s="256"/>
      <c r="G22" s="295"/>
      <c r="H22" s="296"/>
      <c r="I22" s="297"/>
      <c r="J22" s="279" t="str">
        <f>IF(J23="","",IF(J23=L23,"△",IF(J23&gt;L23,"○","×")))</f>
        <v>△</v>
      </c>
      <c r="K22" s="255"/>
      <c r="L22" s="256"/>
      <c r="M22" s="279" t="str">
        <f>IF(M23="","",IF(M23=O23,"△",IF(M23&gt;O23,"○","×")))</f>
        <v>○</v>
      </c>
      <c r="N22" s="255"/>
      <c r="O22" s="256"/>
      <c r="P22" s="279" t="str">
        <f>IF(P23="","",IF(P23=R23,"△",IF(P23&gt;R23,"○","×")))</f>
        <v>×</v>
      </c>
      <c r="Q22" s="255"/>
      <c r="R22" s="256"/>
      <c r="S22" s="279" t="str">
        <f>IF(S23="","",IF(S23=U23,"△",IF(S23&gt;U23,"○","×")))</f>
        <v>○</v>
      </c>
      <c r="T22" s="255"/>
      <c r="U22" s="256"/>
      <c r="V22" s="279" t="str">
        <f>IF(V23="","",IF(V23=X23,"△",IF(V23&gt;X23,"○","×")))</f>
        <v>○</v>
      </c>
      <c r="W22" s="255"/>
      <c r="X22" s="256"/>
      <c r="Y22" s="279" t="str">
        <f>IF(Y23="","",IF(Y23=AA23,"△",IF(Y23&gt;AA23,"○","×")))</f>
        <v>○</v>
      </c>
      <c r="Z22" s="255"/>
      <c r="AA22" s="256"/>
      <c r="AB22" s="279" t="str">
        <f>IF(AB23="","",IF(AB23=AD23,"△",IF(AB23&gt;AD23,"○","×")))</f>
        <v>○</v>
      </c>
      <c r="AC22" s="255"/>
      <c r="AD22" s="256"/>
      <c r="AE22" s="232">
        <f>((COUNTIF(D22:AD23,"○"))*3)+((COUNTIF(D22:AD23,"△"))*1)</f>
        <v>19</v>
      </c>
      <c r="AF22" s="233"/>
      <c r="AG22" s="232">
        <f>COUNTIF(D22:AD23,"○")</f>
        <v>6</v>
      </c>
      <c r="AH22" s="233"/>
      <c r="AI22" s="232">
        <f>COUNTIF(D22:AD23,"×")</f>
        <v>1</v>
      </c>
      <c r="AJ22" s="233"/>
      <c r="AK22" s="232">
        <f>COUNTIF(D22:AD23,"△")</f>
        <v>1</v>
      </c>
      <c r="AL22" s="233"/>
      <c r="AM22" s="232">
        <f>SUM(Y23,V23,S23,P23,M23,J23,D23,AB23)</f>
        <v>39</v>
      </c>
      <c r="AN22" s="233"/>
      <c r="AO22" s="232">
        <f>SUM(AA23,X23,U23,R23,O23,L23,F23,AD23)</f>
        <v>2</v>
      </c>
      <c r="AP22" s="233"/>
      <c r="AQ22" s="228">
        <f>AM22-AO22</f>
        <v>37</v>
      </c>
      <c r="AR22" s="229"/>
      <c r="AS22" s="257">
        <f>AG22/8</f>
        <v>0.75</v>
      </c>
      <c r="AT22" s="258"/>
      <c r="AU22" s="261">
        <v>3</v>
      </c>
      <c r="AV22" s="262"/>
    </row>
    <row r="23" spans="1:48" ht="16.5" customHeight="1">
      <c r="A23" s="286"/>
      <c r="B23" s="287"/>
      <c r="C23" s="288"/>
      <c r="D23" s="24">
        <f>IF(I21="","",I21)</f>
        <v>4</v>
      </c>
      <c r="E23" s="25" t="s">
        <v>34</v>
      </c>
      <c r="F23" s="26">
        <f>IF(G21="","",G21)</f>
        <v>0</v>
      </c>
      <c r="G23" s="298"/>
      <c r="H23" s="299"/>
      <c r="I23" s="300"/>
      <c r="J23" s="19">
        <v>0</v>
      </c>
      <c r="K23" s="20" t="s">
        <v>34</v>
      </c>
      <c r="L23" s="21">
        <v>0</v>
      </c>
      <c r="M23" s="19">
        <v>6</v>
      </c>
      <c r="N23" s="20" t="s">
        <v>34</v>
      </c>
      <c r="O23" s="21">
        <v>0</v>
      </c>
      <c r="P23" s="19">
        <v>1</v>
      </c>
      <c r="Q23" s="20" t="s">
        <v>34</v>
      </c>
      <c r="R23" s="21">
        <v>2</v>
      </c>
      <c r="S23" s="19">
        <v>6</v>
      </c>
      <c r="T23" s="20" t="s">
        <v>34</v>
      </c>
      <c r="U23" s="21">
        <v>0</v>
      </c>
      <c r="V23" s="19">
        <v>4</v>
      </c>
      <c r="W23" s="20" t="s">
        <v>34</v>
      </c>
      <c r="X23" s="21">
        <v>0</v>
      </c>
      <c r="Y23" s="19">
        <v>5</v>
      </c>
      <c r="Z23" s="20" t="s">
        <v>34</v>
      </c>
      <c r="AA23" s="21">
        <v>0</v>
      </c>
      <c r="AB23" s="19">
        <v>13</v>
      </c>
      <c r="AC23" s="20" t="s">
        <v>34</v>
      </c>
      <c r="AD23" s="21">
        <v>0</v>
      </c>
      <c r="AE23" s="289"/>
      <c r="AF23" s="290"/>
      <c r="AG23" s="289"/>
      <c r="AH23" s="290"/>
      <c r="AI23" s="289"/>
      <c r="AJ23" s="290"/>
      <c r="AK23" s="289"/>
      <c r="AL23" s="290"/>
      <c r="AM23" s="289"/>
      <c r="AN23" s="290"/>
      <c r="AO23" s="289"/>
      <c r="AP23" s="290"/>
      <c r="AQ23" s="291"/>
      <c r="AR23" s="292"/>
      <c r="AS23" s="259"/>
      <c r="AT23" s="260"/>
      <c r="AU23" s="261"/>
      <c r="AV23" s="262"/>
    </row>
    <row r="24" spans="1:48" ht="16.5" customHeight="1">
      <c r="A24" s="286" t="str">
        <f>J19</f>
        <v>南原中</v>
      </c>
      <c r="B24" s="287"/>
      <c r="C24" s="288"/>
      <c r="D24" s="255" t="str">
        <f>IF(D25="","",IF(D25=F25,"△",IF(D25&gt;F25,"○","×")))</f>
        <v>○</v>
      </c>
      <c r="E24" s="255"/>
      <c r="F24" s="255"/>
      <c r="G24" s="279" t="str">
        <f>IF(G25="","",IF(G25=I25,"△",IF(G25&gt;I25,"○","×")))</f>
        <v>△</v>
      </c>
      <c r="H24" s="255"/>
      <c r="I24" s="256"/>
      <c r="J24" s="281"/>
      <c r="K24" s="281"/>
      <c r="L24" s="282"/>
      <c r="M24" s="279" t="str">
        <f>IF(M25="","",IF(M25=O25,"△",IF(M25&gt;O25,"○","×")))</f>
        <v>○</v>
      </c>
      <c r="N24" s="255"/>
      <c r="O24" s="256"/>
      <c r="P24" s="279" t="str">
        <f>IF(P25="","",IF(P25=R25,"△",IF(P25&gt;R25,"○","×")))</f>
        <v>△</v>
      </c>
      <c r="Q24" s="255"/>
      <c r="R24" s="256"/>
      <c r="S24" s="279" t="str">
        <f>IF(S25="","",IF(S25=U25,"△",IF(S25&gt;U25,"○","×")))</f>
        <v>○</v>
      </c>
      <c r="T24" s="255"/>
      <c r="U24" s="256"/>
      <c r="V24" s="279" t="str">
        <f>IF(V25="","",IF(V25=X25,"△",IF(V25&gt;X25,"○","×")))</f>
        <v>○</v>
      </c>
      <c r="W24" s="255"/>
      <c r="X24" s="256"/>
      <c r="Y24" s="279" t="str">
        <f>IF(Y25="","",IF(Y25=AA25,"△",IF(Y25&gt;AA25,"○","×")))</f>
        <v>○</v>
      </c>
      <c r="Z24" s="255"/>
      <c r="AA24" s="256"/>
      <c r="AB24" s="279" t="str">
        <f>IF(AB25="","",IF(AB25=AD25,"△",IF(AB25&gt;AD25,"○","×")))</f>
        <v>○</v>
      </c>
      <c r="AC24" s="255"/>
      <c r="AD24" s="256"/>
      <c r="AE24" s="232">
        <f>((COUNTIF(D24:AD25,"○"))*3)+((COUNTIF(D24:AD25,"△"))*1)</f>
        <v>20</v>
      </c>
      <c r="AF24" s="233"/>
      <c r="AG24" s="232">
        <f>COUNTIF(D24:AD25,"○")</f>
        <v>6</v>
      </c>
      <c r="AH24" s="233"/>
      <c r="AI24" s="232">
        <f>COUNTIF(D24:AD25,"×")</f>
        <v>0</v>
      </c>
      <c r="AJ24" s="233"/>
      <c r="AK24" s="232">
        <f>COUNTIF(D24:AD25,"△")</f>
        <v>2</v>
      </c>
      <c r="AL24" s="233"/>
      <c r="AM24" s="232">
        <f>SUM(Y25,V25,S25,P25,M25,D25,G25,AB25)</f>
        <v>25</v>
      </c>
      <c r="AN24" s="233"/>
      <c r="AO24" s="232">
        <f>SUM(AA25,X25,U25,R25,O25,F25,I25,AD25)</f>
        <v>2</v>
      </c>
      <c r="AP24" s="233"/>
      <c r="AQ24" s="228">
        <f>AM24-AO24</f>
        <v>23</v>
      </c>
      <c r="AR24" s="229"/>
      <c r="AS24" s="257">
        <f>AG24/8</f>
        <v>0.75</v>
      </c>
      <c r="AT24" s="258"/>
      <c r="AU24" s="261">
        <v>2</v>
      </c>
      <c r="AV24" s="262"/>
    </row>
    <row r="25" spans="1:48" ht="16.5" customHeight="1">
      <c r="A25" s="286"/>
      <c r="B25" s="287"/>
      <c r="C25" s="288"/>
      <c r="D25" s="24">
        <f>IF(L21="","",L21)</f>
        <v>3</v>
      </c>
      <c r="E25" s="25" t="s">
        <v>34</v>
      </c>
      <c r="F25" s="24">
        <f>IF(J21="","",J21)</f>
        <v>0</v>
      </c>
      <c r="G25" s="27">
        <f>IF(L23="","",L23)</f>
        <v>0</v>
      </c>
      <c r="H25" s="25" t="s">
        <v>34</v>
      </c>
      <c r="I25" s="26">
        <f>IF(J23="","",J23)</f>
        <v>0</v>
      </c>
      <c r="J25" s="293"/>
      <c r="K25" s="293"/>
      <c r="L25" s="294"/>
      <c r="M25" s="19">
        <v>3</v>
      </c>
      <c r="N25" s="20" t="s">
        <v>34</v>
      </c>
      <c r="O25" s="21">
        <v>0</v>
      </c>
      <c r="P25" s="19">
        <v>0</v>
      </c>
      <c r="Q25" s="20" t="s">
        <v>34</v>
      </c>
      <c r="R25" s="21">
        <v>0</v>
      </c>
      <c r="S25" s="19">
        <v>5</v>
      </c>
      <c r="T25" s="20" t="s">
        <v>34</v>
      </c>
      <c r="U25" s="21">
        <v>0</v>
      </c>
      <c r="V25" s="19">
        <v>5</v>
      </c>
      <c r="W25" s="20" t="s">
        <v>34</v>
      </c>
      <c r="X25" s="21">
        <v>2</v>
      </c>
      <c r="Y25" s="19">
        <v>3</v>
      </c>
      <c r="Z25" s="20" t="s">
        <v>34</v>
      </c>
      <c r="AA25" s="21">
        <v>0</v>
      </c>
      <c r="AB25" s="19">
        <v>6</v>
      </c>
      <c r="AC25" s="20" t="s">
        <v>34</v>
      </c>
      <c r="AD25" s="21">
        <v>0</v>
      </c>
      <c r="AE25" s="289"/>
      <c r="AF25" s="290"/>
      <c r="AG25" s="289"/>
      <c r="AH25" s="290"/>
      <c r="AI25" s="289"/>
      <c r="AJ25" s="290"/>
      <c r="AK25" s="289"/>
      <c r="AL25" s="290"/>
      <c r="AM25" s="289"/>
      <c r="AN25" s="290"/>
      <c r="AO25" s="289"/>
      <c r="AP25" s="290"/>
      <c r="AQ25" s="291"/>
      <c r="AR25" s="292"/>
      <c r="AS25" s="259"/>
      <c r="AT25" s="260"/>
      <c r="AU25" s="261"/>
      <c r="AV25" s="262"/>
    </row>
    <row r="26" spans="1:48" ht="16.5" customHeight="1">
      <c r="A26" s="286" t="str">
        <f>M19</f>
        <v>米沢１中</v>
      </c>
      <c r="B26" s="287"/>
      <c r="C26" s="288"/>
      <c r="D26" s="255" t="str">
        <f>IF(D27="","",IF(D27=F27,"△",IF(D27&gt;F27,"○","×")))</f>
        <v>×</v>
      </c>
      <c r="E26" s="255"/>
      <c r="F26" s="255"/>
      <c r="G26" s="279" t="str">
        <f>IF(G27="","",IF(G27=I27,"△",IF(G27&gt;I27,"○","×")))</f>
        <v>×</v>
      </c>
      <c r="H26" s="255"/>
      <c r="I26" s="256"/>
      <c r="J26" s="255" t="str">
        <f>IF(J27="","",IF(J27=L27,"△",IF(J27&gt;L27,"○","×")))</f>
        <v>×</v>
      </c>
      <c r="K26" s="255"/>
      <c r="L26" s="256"/>
      <c r="M26" s="281"/>
      <c r="N26" s="281"/>
      <c r="O26" s="281"/>
      <c r="P26" s="279" t="str">
        <f>IF(P27="","",IF(P27=R27,"△",IF(P27&gt;R27,"○","×")))</f>
        <v>×</v>
      </c>
      <c r="Q26" s="255"/>
      <c r="R26" s="256"/>
      <c r="S26" s="279" t="str">
        <f>IF(S27="","",IF(S27=U27,"△",IF(S27&gt;U27,"○","×")))</f>
        <v>△</v>
      </c>
      <c r="T26" s="255"/>
      <c r="U26" s="256"/>
      <c r="V26" s="279" t="str">
        <f>IF(V27="","",IF(V27=X27,"△",IF(V27&gt;X27,"○","×")))</f>
        <v>○</v>
      </c>
      <c r="W26" s="255"/>
      <c r="X26" s="256"/>
      <c r="Y26" s="279" t="str">
        <f>IF(Y27="","",IF(Y27=AA27,"△",IF(Y27&gt;AA27,"○","×")))</f>
        <v>○</v>
      </c>
      <c r="Z26" s="255"/>
      <c r="AA26" s="256"/>
      <c r="AB26" s="279" t="str">
        <f>IF(AB27="","",IF(AB27=AD27,"△",IF(AB27&gt;AD27,"○","×")))</f>
        <v>○</v>
      </c>
      <c r="AC26" s="255"/>
      <c r="AD26" s="256"/>
      <c r="AE26" s="232">
        <f>((COUNTIF(D26:AD27,"○"))*3)+((COUNTIF(D26:AD27,"△"))*1)</f>
        <v>10</v>
      </c>
      <c r="AF26" s="233"/>
      <c r="AG26" s="232">
        <f>COUNTIF(D26:AD27,"○")</f>
        <v>3</v>
      </c>
      <c r="AH26" s="233"/>
      <c r="AI26" s="232">
        <f>COUNTIF(D26:AD27,"×")</f>
        <v>4</v>
      </c>
      <c r="AJ26" s="233"/>
      <c r="AK26" s="232">
        <f>COUNTIF(D26:AD27,"△")</f>
        <v>1</v>
      </c>
      <c r="AL26" s="233"/>
      <c r="AM26" s="232">
        <f>SUM(Y27,V27,S27,P27,D27,J27,G27,AB27)</f>
        <v>8</v>
      </c>
      <c r="AN26" s="233"/>
      <c r="AO26" s="232">
        <f>SUM(AA27,X27,U27,R27,F27,L27,I27,AD27)</f>
        <v>14</v>
      </c>
      <c r="AP26" s="233"/>
      <c r="AQ26" s="228">
        <f>AM26-AO26</f>
        <v>-6</v>
      </c>
      <c r="AR26" s="229"/>
      <c r="AS26" s="257">
        <f>AG26/8</f>
        <v>0.375</v>
      </c>
      <c r="AT26" s="258"/>
      <c r="AU26" s="261">
        <v>6</v>
      </c>
      <c r="AV26" s="262"/>
    </row>
    <row r="27" spans="1:48" ht="16.5" customHeight="1">
      <c r="A27" s="286"/>
      <c r="B27" s="287"/>
      <c r="C27" s="288"/>
      <c r="D27" s="24">
        <f>IF(O21="","",O21)</f>
        <v>0</v>
      </c>
      <c r="E27" s="25" t="s">
        <v>33</v>
      </c>
      <c r="F27" s="24">
        <f>IF(M21="","",M21)</f>
        <v>1</v>
      </c>
      <c r="G27" s="27">
        <f>IF(O23="","",O23)</f>
        <v>0</v>
      </c>
      <c r="H27" s="25" t="s">
        <v>34</v>
      </c>
      <c r="I27" s="26">
        <f>IF(M23="","",M23)</f>
        <v>6</v>
      </c>
      <c r="J27" s="24">
        <f>IF(O25="","",O25)</f>
        <v>0</v>
      </c>
      <c r="K27" s="25" t="s">
        <v>34</v>
      </c>
      <c r="L27" s="26">
        <f>IF(M25="","",M25)</f>
        <v>3</v>
      </c>
      <c r="M27" s="293"/>
      <c r="N27" s="293"/>
      <c r="O27" s="293"/>
      <c r="P27" s="19">
        <v>0</v>
      </c>
      <c r="Q27" s="20" t="s">
        <v>34</v>
      </c>
      <c r="R27" s="21">
        <v>2</v>
      </c>
      <c r="S27" s="19">
        <v>2</v>
      </c>
      <c r="T27" s="20" t="s">
        <v>34</v>
      </c>
      <c r="U27" s="21">
        <v>2</v>
      </c>
      <c r="V27" s="19">
        <v>3</v>
      </c>
      <c r="W27" s="20" t="s">
        <v>34</v>
      </c>
      <c r="X27" s="21">
        <v>0</v>
      </c>
      <c r="Y27" s="19">
        <v>2</v>
      </c>
      <c r="Z27" s="20" t="s">
        <v>34</v>
      </c>
      <c r="AA27" s="21">
        <v>0</v>
      </c>
      <c r="AB27" s="19">
        <v>1</v>
      </c>
      <c r="AC27" s="20" t="s">
        <v>34</v>
      </c>
      <c r="AD27" s="21">
        <v>0</v>
      </c>
      <c r="AE27" s="289"/>
      <c r="AF27" s="290"/>
      <c r="AG27" s="289"/>
      <c r="AH27" s="290"/>
      <c r="AI27" s="289"/>
      <c r="AJ27" s="290"/>
      <c r="AK27" s="289"/>
      <c r="AL27" s="290"/>
      <c r="AM27" s="289"/>
      <c r="AN27" s="290"/>
      <c r="AO27" s="289"/>
      <c r="AP27" s="290"/>
      <c r="AQ27" s="291"/>
      <c r="AR27" s="292"/>
      <c r="AS27" s="259"/>
      <c r="AT27" s="260"/>
      <c r="AU27" s="261"/>
      <c r="AV27" s="262"/>
    </row>
    <row r="28" spans="1:48" ht="16.5" customHeight="1">
      <c r="A28" s="286" t="str">
        <f>P19</f>
        <v>米沢３中</v>
      </c>
      <c r="B28" s="287"/>
      <c r="C28" s="288"/>
      <c r="D28" s="255" t="str">
        <f>IF(D29="","",IF(D29=F29,"△",IF(D29&gt;F29,"○","×")))</f>
        <v>○</v>
      </c>
      <c r="E28" s="255"/>
      <c r="F28" s="255"/>
      <c r="G28" s="279" t="str">
        <f>IF(G29="","",IF(G29=I29,"△",IF(G29&gt;I29,"○","×")))</f>
        <v>○</v>
      </c>
      <c r="H28" s="255"/>
      <c r="I28" s="256"/>
      <c r="J28" s="255" t="str">
        <f>IF(J29="","",IF(J29=L29,"△",IF(J29&gt;L29,"○","×")))</f>
        <v>△</v>
      </c>
      <c r="K28" s="255"/>
      <c r="L28" s="256"/>
      <c r="M28" s="279" t="str">
        <f>IF(M29="","",IF(M29=O29,"△",IF(M29&gt;O29,"○","×")))</f>
        <v>○</v>
      </c>
      <c r="N28" s="255"/>
      <c r="O28" s="256"/>
      <c r="P28" s="281"/>
      <c r="Q28" s="281"/>
      <c r="R28" s="281"/>
      <c r="S28" s="279" t="str">
        <f>IF(S29="","",IF(S29=U29,"△",IF(S29&gt;U29,"○","×")))</f>
        <v>○</v>
      </c>
      <c r="T28" s="255"/>
      <c r="U28" s="256"/>
      <c r="V28" s="279" t="str">
        <f>IF(V29="","",IF(V29=X29,"△",IF(V29&gt;X29,"○","×")))</f>
        <v>○</v>
      </c>
      <c r="W28" s="255"/>
      <c r="X28" s="256"/>
      <c r="Y28" s="279" t="str">
        <f>IF(Y29="","",IF(Y29=AA29,"△",IF(Y29&gt;AA29,"○","×")))</f>
        <v>○</v>
      </c>
      <c r="Z28" s="255"/>
      <c r="AA28" s="256"/>
      <c r="AB28" s="279" t="str">
        <f>IF(AB29="","",IF(AB29=AD29,"△",IF(AB29&gt;AD29,"○","×")))</f>
        <v>○</v>
      </c>
      <c r="AC28" s="255"/>
      <c r="AD28" s="256"/>
      <c r="AE28" s="232">
        <f>((COUNTIF(D28:AD29,"○"))*3)+((COUNTIF(D28:AD29,"△"))*1)</f>
        <v>22</v>
      </c>
      <c r="AF28" s="233"/>
      <c r="AG28" s="232">
        <f>COUNTIF(D28:AD29,"○")</f>
        <v>7</v>
      </c>
      <c r="AH28" s="233"/>
      <c r="AI28" s="232">
        <f>COUNTIF(D28:AD29,"×")</f>
        <v>0</v>
      </c>
      <c r="AJ28" s="233"/>
      <c r="AK28" s="232">
        <f>COUNTIF(D28:AD29,"△")</f>
        <v>1</v>
      </c>
      <c r="AL28" s="233"/>
      <c r="AM28" s="232">
        <f>SUM(Y29,V29,S29,D29,M29,J29,G29,AB29)</f>
        <v>19</v>
      </c>
      <c r="AN28" s="233"/>
      <c r="AO28" s="232">
        <f>SUM(AA29,X29,U29,F29,O29,L29,I29,AD29)</f>
        <v>1</v>
      </c>
      <c r="AP28" s="233"/>
      <c r="AQ28" s="228">
        <f>AM28-AO28</f>
        <v>18</v>
      </c>
      <c r="AR28" s="229"/>
      <c r="AS28" s="257">
        <f>AG28/8</f>
        <v>0.875</v>
      </c>
      <c r="AT28" s="258"/>
      <c r="AU28" s="261">
        <v>1</v>
      </c>
      <c r="AV28" s="262"/>
    </row>
    <row r="29" spans="1:48" ht="16.5" customHeight="1">
      <c r="A29" s="286"/>
      <c r="B29" s="287"/>
      <c r="C29" s="288"/>
      <c r="D29" s="24">
        <f>IF(R21="","",R21)</f>
        <v>4</v>
      </c>
      <c r="E29" s="25" t="s">
        <v>34</v>
      </c>
      <c r="F29" s="24">
        <f>IF(P21="","",P21)</f>
        <v>0</v>
      </c>
      <c r="G29" s="27">
        <f>IF(R23="","",R23)</f>
        <v>2</v>
      </c>
      <c r="H29" s="25" t="s">
        <v>34</v>
      </c>
      <c r="I29" s="26">
        <f>IF(P23="","",P23)</f>
        <v>1</v>
      </c>
      <c r="J29" s="24">
        <f>IF(R25="","",R25)</f>
        <v>0</v>
      </c>
      <c r="K29" s="25" t="s">
        <v>34</v>
      </c>
      <c r="L29" s="26">
        <f>IF(P25="","",P25)</f>
        <v>0</v>
      </c>
      <c r="M29" s="27">
        <f>IF(R27="","",R27)</f>
        <v>2</v>
      </c>
      <c r="N29" s="25" t="s">
        <v>34</v>
      </c>
      <c r="O29" s="26">
        <f>IF(P27="","",P27)</f>
        <v>0</v>
      </c>
      <c r="P29" s="293"/>
      <c r="Q29" s="293"/>
      <c r="R29" s="293"/>
      <c r="S29" s="28">
        <v>6</v>
      </c>
      <c r="T29" s="29" t="s">
        <v>34</v>
      </c>
      <c r="U29" s="30">
        <v>0</v>
      </c>
      <c r="V29" s="19">
        <v>2</v>
      </c>
      <c r="W29" s="20" t="s">
        <v>34</v>
      </c>
      <c r="X29" s="21">
        <v>0</v>
      </c>
      <c r="Y29" s="19">
        <v>2</v>
      </c>
      <c r="Z29" s="20" t="s">
        <v>34</v>
      </c>
      <c r="AA29" s="21">
        <v>0</v>
      </c>
      <c r="AB29" s="19">
        <v>1</v>
      </c>
      <c r="AC29" s="20" t="s">
        <v>34</v>
      </c>
      <c r="AD29" s="21">
        <v>0</v>
      </c>
      <c r="AE29" s="289"/>
      <c r="AF29" s="290"/>
      <c r="AG29" s="289"/>
      <c r="AH29" s="290"/>
      <c r="AI29" s="289"/>
      <c r="AJ29" s="290"/>
      <c r="AK29" s="289"/>
      <c r="AL29" s="290"/>
      <c r="AM29" s="289"/>
      <c r="AN29" s="290"/>
      <c r="AO29" s="289"/>
      <c r="AP29" s="290"/>
      <c r="AQ29" s="291"/>
      <c r="AR29" s="292"/>
      <c r="AS29" s="259"/>
      <c r="AT29" s="260"/>
      <c r="AU29" s="261"/>
      <c r="AV29" s="262"/>
    </row>
    <row r="30" spans="1:48" ht="16.5" customHeight="1">
      <c r="A30" s="286" t="str">
        <f>S19</f>
        <v>飯豊中</v>
      </c>
      <c r="B30" s="287"/>
      <c r="C30" s="288"/>
      <c r="D30" s="255" t="str">
        <f>IF(D31="","",IF(D31=F31,"△",IF(D31&gt;F31,"○","×")))</f>
        <v>×</v>
      </c>
      <c r="E30" s="255"/>
      <c r="F30" s="255"/>
      <c r="G30" s="279" t="str">
        <f>IF(G31="","",IF(G31=I31,"△",IF(G31&gt;I31,"○","×")))</f>
        <v>×</v>
      </c>
      <c r="H30" s="255"/>
      <c r="I30" s="256"/>
      <c r="J30" s="255" t="str">
        <f>IF(J31="","",IF(J31=L31,"△",IF(J31&gt;L31,"○","×")))</f>
        <v>×</v>
      </c>
      <c r="K30" s="255"/>
      <c r="L30" s="256"/>
      <c r="M30" s="279" t="str">
        <f>IF(M31="","",IF(M31=O31,"△",IF(M31&gt;O31,"○","×")))</f>
        <v>△</v>
      </c>
      <c r="N30" s="255"/>
      <c r="O30" s="256"/>
      <c r="P30" s="279" t="str">
        <f>IF(P31="","",IF(P31=R31,"△",IF(P31&gt;R31,"○","×")))</f>
        <v>×</v>
      </c>
      <c r="Q30" s="255"/>
      <c r="R30" s="256"/>
      <c r="S30" s="293"/>
      <c r="T30" s="293"/>
      <c r="U30" s="293"/>
      <c r="V30" s="279" t="str">
        <f>IF(V31="","",IF(V31=X31,"△",IF(V31&gt;X31,"○","×")))</f>
        <v>×</v>
      </c>
      <c r="W30" s="255"/>
      <c r="X30" s="256"/>
      <c r="Y30" s="279" t="str">
        <f>IF(Y31="","",IF(Y31=AA31,"△",IF(Y31&gt;AA31,"○","×")))</f>
        <v>△</v>
      </c>
      <c r="Z30" s="255"/>
      <c r="AA30" s="256"/>
      <c r="AB30" s="279" t="str">
        <f>IF(AB31="","",IF(AB31=AD31,"△",IF(AB31&gt;AD31,"○","×")))</f>
        <v>×</v>
      </c>
      <c r="AC30" s="255"/>
      <c r="AD30" s="256"/>
      <c r="AE30" s="232">
        <f>((COUNTIF(D30:AD31,"○"))*3)+((COUNTIF(D30:AD31,"△"))*1)</f>
        <v>2</v>
      </c>
      <c r="AF30" s="233"/>
      <c r="AG30" s="232">
        <f>COUNTIF(D30:AD31,"○")</f>
        <v>0</v>
      </c>
      <c r="AH30" s="233"/>
      <c r="AI30" s="232">
        <f>COUNTIF(D30:AD31,"×")</f>
        <v>6</v>
      </c>
      <c r="AJ30" s="233"/>
      <c r="AK30" s="232">
        <f>COUNTIF(D30:AD31,"△")</f>
        <v>2</v>
      </c>
      <c r="AL30" s="233"/>
      <c r="AM30" s="232">
        <f>SUM(Y31,V31,D31,P31,M31,J31,G31,AB31)</f>
        <v>6</v>
      </c>
      <c r="AN30" s="233"/>
      <c r="AO30" s="232">
        <f>SUM(AA31,X31,F31,R31,O31,L31,I31,AD31)</f>
        <v>29</v>
      </c>
      <c r="AP30" s="233"/>
      <c r="AQ30" s="228">
        <f>AM30-AO30</f>
        <v>-23</v>
      </c>
      <c r="AR30" s="229"/>
      <c r="AS30" s="257">
        <f>AG30/8</f>
        <v>0</v>
      </c>
      <c r="AT30" s="258"/>
      <c r="AU30" s="261">
        <v>9</v>
      </c>
      <c r="AV30" s="262"/>
    </row>
    <row r="31" spans="1:48" ht="16.5" customHeight="1">
      <c r="A31" s="286"/>
      <c r="B31" s="287"/>
      <c r="C31" s="288"/>
      <c r="D31" s="24">
        <f>IF(U21="","",U21)</f>
        <v>0</v>
      </c>
      <c r="E31" s="25" t="s">
        <v>34</v>
      </c>
      <c r="F31" s="24">
        <f>IF(S21="","",S21)</f>
        <v>1</v>
      </c>
      <c r="G31" s="27">
        <f>IF(U23="","",U23)</f>
        <v>0</v>
      </c>
      <c r="H31" s="25" t="s">
        <v>34</v>
      </c>
      <c r="I31" s="26">
        <f>IF(S23="","",S23)</f>
        <v>6</v>
      </c>
      <c r="J31" s="24">
        <f>IF(U25="","",U25)</f>
        <v>0</v>
      </c>
      <c r="K31" s="25" t="s">
        <v>34</v>
      </c>
      <c r="L31" s="26">
        <f>IF(S25="","",S25)</f>
        <v>5</v>
      </c>
      <c r="M31" s="27">
        <f>IF(U27="","",U27)</f>
        <v>2</v>
      </c>
      <c r="N31" s="25" t="s">
        <v>34</v>
      </c>
      <c r="O31" s="26">
        <f>IF(S27="","",S27)</f>
        <v>2</v>
      </c>
      <c r="P31" s="27">
        <f>IF(U29="","",U29)</f>
        <v>0</v>
      </c>
      <c r="Q31" s="25" t="s">
        <v>34</v>
      </c>
      <c r="R31" s="26">
        <f>IF(S29="","",S29)</f>
        <v>6</v>
      </c>
      <c r="S31" s="293"/>
      <c r="T31" s="293"/>
      <c r="U31" s="293"/>
      <c r="V31" s="19">
        <v>1</v>
      </c>
      <c r="W31" s="20" t="s">
        <v>34</v>
      </c>
      <c r="X31" s="21">
        <v>5</v>
      </c>
      <c r="Y31" s="19">
        <v>2</v>
      </c>
      <c r="Z31" s="20" t="s">
        <v>34</v>
      </c>
      <c r="AA31" s="21">
        <v>2</v>
      </c>
      <c r="AB31" s="19">
        <v>1</v>
      </c>
      <c r="AC31" s="20" t="s">
        <v>34</v>
      </c>
      <c r="AD31" s="21">
        <v>2</v>
      </c>
      <c r="AE31" s="289"/>
      <c r="AF31" s="290"/>
      <c r="AG31" s="289"/>
      <c r="AH31" s="290"/>
      <c r="AI31" s="289"/>
      <c r="AJ31" s="290"/>
      <c r="AK31" s="289"/>
      <c r="AL31" s="290"/>
      <c r="AM31" s="289"/>
      <c r="AN31" s="290"/>
      <c r="AO31" s="289"/>
      <c r="AP31" s="290"/>
      <c r="AQ31" s="291"/>
      <c r="AR31" s="292"/>
      <c r="AS31" s="259"/>
      <c r="AT31" s="260"/>
      <c r="AU31" s="261"/>
      <c r="AV31" s="262"/>
    </row>
    <row r="32" spans="1:48" ht="16.5" customHeight="1">
      <c r="A32" s="286" t="str">
        <f>V19</f>
        <v>川西２中</v>
      </c>
      <c r="B32" s="287"/>
      <c r="C32" s="288"/>
      <c r="D32" s="255" t="str">
        <f>IF(D33="","",IF(D33=F33,"△",IF(D33&gt;F33,"○","×")))</f>
        <v>○</v>
      </c>
      <c r="E32" s="255"/>
      <c r="F32" s="255"/>
      <c r="G32" s="279" t="str">
        <f>IF(G33="","",IF(G33=I33,"△",IF(G33&gt;I33,"○","×")))</f>
        <v>×</v>
      </c>
      <c r="H32" s="255"/>
      <c r="I32" s="256"/>
      <c r="J32" s="255" t="str">
        <f>IF(J33="","",IF(J33=L33,"△",IF(J33&gt;L33,"○","×")))</f>
        <v>×</v>
      </c>
      <c r="K32" s="255"/>
      <c r="L32" s="256"/>
      <c r="M32" s="279" t="str">
        <f>IF(M33="","",IF(M33=O33,"△",IF(M33&gt;O33,"○","×")))</f>
        <v>×</v>
      </c>
      <c r="N32" s="255"/>
      <c r="O32" s="256"/>
      <c r="P32" s="279" t="str">
        <f>IF(P33="","",IF(P33=R33,"△",IF(P33&gt;R33,"○","×")))</f>
        <v>×</v>
      </c>
      <c r="Q32" s="255"/>
      <c r="R32" s="256"/>
      <c r="S32" s="279" t="str">
        <f>IF(S33="","",IF(S33=U33,"△",IF(S33&gt;U33,"○","×")))</f>
        <v>○</v>
      </c>
      <c r="T32" s="255"/>
      <c r="U32" s="256"/>
      <c r="V32" s="280"/>
      <c r="W32" s="281"/>
      <c r="X32" s="282"/>
      <c r="Y32" s="279" t="str">
        <f>IF(Y33="","",IF(Y33=AA33,"△",IF(Y33&gt;AA33,"○","×")))</f>
        <v>○</v>
      </c>
      <c r="Z32" s="255"/>
      <c r="AA32" s="256"/>
      <c r="AB32" s="279" t="str">
        <f>IF(AB33="","",IF(AB33=AD33,"△",IF(AB33&gt;AD33,"○","×")))</f>
        <v>○</v>
      </c>
      <c r="AC32" s="255"/>
      <c r="AD32" s="256"/>
      <c r="AE32" s="232">
        <f>((COUNTIF(D32:AD33,"○"))*3)+((COUNTIF(D32:AD33,"△"))*1)</f>
        <v>12</v>
      </c>
      <c r="AF32" s="233"/>
      <c r="AG32" s="232">
        <f>COUNTIF(D32:AD33,"○")</f>
        <v>4</v>
      </c>
      <c r="AH32" s="233"/>
      <c r="AI32" s="232">
        <f>COUNTIF(D32:AD33,"×")</f>
        <v>4</v>
      </c>
      <c r="AJ32" s="233"/>
      <c r="AK32" s="232">
        <f>COUNTIF(D32:AD33,"△")</f>
        <v>0</v>
      </c>
      <c r="AL32" s="233"/>
      <c r="AM32" s="232">
        <f>SUM(Y33,D33,S33,P33,M33,J33,G33,AB33)</f>
        <v>17</v>
      </c>
      <c r="AN32" s="233"/>
      <c r="AO32" s="232">
        <f>SUM(AA33,F33,U33,R33,O33,L33,I33,AD33)</f>
        <v>19</v>
      </c>
      <c r="AP32" s="233"/>
      <c r="AQ32" s="228">
        <f>AM32-AO32</f>
        <v>-2</v>
      </c>
      <c r="AR32" s="229"/>
      <c r="AS32" s="257">
        <f>AG32/8</f>
        <v>0.5</v>
      </c>
      <c r="AT32" s="258"/>
      <c r="AU32" s="261">
        <v>4</v>
      </c>
      <c r="AV32" s="262"/>
    </row>
    <row r="33" spans="1:48" ht="16.5" customHeight="1">
      <c r="A33" s="286"/>
      <c r="B33" s="287"/>
      <c r="C33" s="288"/>
      <c r="D33" s="24">
        <f>IF(X21="","",X21)</f>
        <v>2</v>
      </c>
      <c r="E33" s="25" t="s">
        <v>34</v>
      </c>
      <c r="F33" s="24">
        <f>IF(V21="","",V21)</f>
        <v>0</v>
      </c>
      <c r="G33" s="27">
        <f>IF(X23="","",X23)</f>
        <v>0</v>
      </c>
      <c r="H33" s="25" t="s">
        <v>34</v>
      </c>
      <c r="I33" s="26">
        <f>IF(V23="","",V23)</f>
        <v>4</v>
      </c>
      <c r="J33" s="24">
        <f>IF(X25="","",X25)</f>
        <v>2</v>
      </c>
      <c r="K33" s="25" t="s">
        <v>34</v>
      </c>
      <c r="L33" s="26">
        <f>IF(V25="","",V25)</f>
        <v>5</v>
      </c>
      <c r="M33" s="27">
        <f>IF(X27="","",X27)</f>
        <v>0</v>
      </c>
      <c r="N33" s="25" t="s">
        <v>34</v>
      </c>
      <c r="O33" s="26">
        <f>IF(V27="","",V27)</f>
        <v>3</v>
      </c>
      <c r="P33" s="27">
        <f>IF(X29="","",X29)</f>
        <v>0</v>
      </c>
      <c r="Q33" s="25" t="s">
        <v>34</v>
      </c>
      <c r="R33" s="26">
        <f>IF(V29="","",V29)</f>
        <v>2</v>
      </c>
      <c r="S33" s="27">
        <f>IF(X31="","",X31)</f>
        <v>5</v>
      </c>
      <c r="T33" s="25" t="s">
        <v>34</v>
      </c>
      <c r="U33" s="26">
        <f>IF(V31="","",V31)</f>
        <v>1</v>
      </c>
      <c r="V33" s="283"/>
      <c r="W33" s="284"/>
      <c r="X33" s="285"/>
      <c r="Y33" s="19">
        <v>3</v>
      </c>
      <c r="Z33" s="20" t="s">
        <v>34</v>
      </c>
      <c r="AA33" s="21">
        <v>2</v>
      </c>
      <c r="AB33" s="19">
        <v>5</v>
      </c>
      <c r="AC33" s="20" t="s">
        <v>34</v>
      </c>
      <c r="AD33" s="21">
        <v>2</v>
      </c>
      <c r="AE33" s="234"/>
      <c r="AF33" s="235"/>
      <c r="AG33" s="234"/>
      <c r="AH33" s="235"/>
      <c r="AI33" s="234"/>
      <c r="AJ33" s="235"/>
      <c r="AK33" s="234"/>
      <c r="AL33" s="235"/>
      <c r="AM33" s="234"/>
      <c r="AN33" s="235"/>
      <c r="AO33" s="234"/>
      <c r="AP33" s="235"/>
      <c r="AQ33" s="230"/>
      <c r="AR33" s="231"/>
      <c r="AS33" s="259"/>
      <c r="AT33" s="260"/>
      <c r="AU33" s="261"/>
      <c r="AV33" s="262"/>
    </row>
    <row r="34" spans="1:48" ht="16.5" customHeight="1">
      <c r="A34" s="286" t="str">
        <f>Y19</f>
        <v>高畠１中</v>
      </c>
      <c r="B34" s="287"/>
      <c r="C34" s="288"/>
      <c r="D34" s="255" t="str">
        <f>IF(D35="","",IF(D35=F35,"△",IF(D35&gt;F35,"○","×")))</f>
        <v>×</v>
      </c>
      <c r="E34" s="255"/>
      <c r="F34" s="256"/>
      <c r="G34" s="279" t="str">
        <f>IF(G35="","",IF(G35=I35,"△",IF(G35&gt;I35,"○","×")))</f>
        <v>×</v>
      </c>
      <c r="H34" s="255"/>
      <c r="I34" s="256"/>
      <c r="J34" s="279" t="str">
        <f>IF(J35="","",IF(J35=L35,"△",IF(J35&gt;L35,"○","×")))</f>
        <v>×</v>
      </c>
      <c r="K34" s="255"/>
      <c r="L34" s="256"/>
      <c r="M34" s="279" t="str">
        <f>IF(M35="","",IF(M35=O35,"△",IF(M35&gt;O35,"○","×")))</f>
        <v>×</v>
      </c>
      <c r="N34" s="255"/>
      <c r="O34" s="256"/>
      <c r="P34" s="279" t="str">
        <f>IF(P35="","",IF(P35=R35,"△",IF(P35&gt;R35,"○","×")))</f>
        <v>×</v>
      </c>
      <c r="Q34" s="255"/>
      <c r="R34" s="256"/>
      <c r="S34" s="279" t="str">
        <f>IF(S35="","",IF(S35=U35,"△",IF(S35&gt;U35,"○","×")))</f>
        <v>△</v>
      </c>
      <c r="T34" s="255"/>
      <c r="U34" s="256"/>
      <c r="V34" s="279" t="str">
        <f>IF(V35="","",IF(V35=X35,"△",IF(V35&gt;X35,"○","×")))</f>
        <v>×</v>
      </c>
      <c r="W34" s="255"/>
      <c r="X34" s="256"/>
      <c r="Y34" s="280"/>
      <c r="Z34" s="281"/>
      <c r="AA34" s="282"/>
      <c r="AB34" s="279" t="str">
        <f>IF(AB35="","",IF(AB35=AD35,"△",IF(AB35&gt;AD35,"○","×")))</f>
        <v>○</v>
      </c>
      <c r="AC34" s="255"/>
      <c r="AD34" s="256"/>
      <c r="AE34" s="232">
        <f>((COUNTIF(D34:AD35,"○"))*3)+((COUNTIF(D34:AD35,"△"))*1)</f>
        <v>4</v>
      </c>
      <c r="AF34" s="233"/>
      <c r="AG34" s="232">
        <f>COUNTIF(D34:AD35,"○")</f>
        <v>1</v>
      </c>
      <c r="AH34" s="233"/>
      <c r="AI34" s="232">
        <f>COUNTIF(D34:AD35,"×")</f>
        <v>6</v>
      </c>
      <c r="AJ34" s="233"/>
      <c r="AK34" s="232">
        <f>COUNTIF(D34:AD35,"△")</f>
        <v>1</v>
      </c>
      <c r="AL34" s="233"/>
      <c r="AM34" s="232">
        <f>SUM(D35,V35,S35,P35,M35,J35,G35,AB35)</f>
        <v>6</v>
      </c>
      <c r="AN34" s="233"/>
      <c r="AO34" s="232">
        <f>SUM(F35,X35,U35,R35,O35,L35,I35,AD35)</f>
        <v>22</v>
      </c>
      <c r="AP34" s="233"/>
      <c r="AQ34" s="228">
        <f>AM34-AO34</f>
        <v>-16</v>
      </c>
      <c r="AR34" s="229"/>
      <c r="AS34" s="257">
        <f>AG34/8</f>
        <v>0.125</v>
      </c>
      <c r="AT34" s="258"/>
      <c r="AU34" s="261">
        <v>7</v>
      </c>
      <c r="AV34" s="262"/>
    </row>
    <row r="35" spans="1:48" ht="16.5" customHeight="1">
      <c r="A35" s="286"/>
      <c r="B35" s="287"/>
      <c r="C35" s="288"/>
      <c r="D35" s="35">
        <f>IF(AA21="","",AA21)</f>
        <v>0</v>
      </c>
      <c r="E35" s="36" t="s">
        <v>34</v>
      </c>
      <c r="F35" s="37">
        <f>IF(Y21="","",Y21)</f>
        <v>4</v>
      </c>
      <c r="G35" s="38">
        <f>IF(AA23="","",AA23)</f>
        <v>0</v>
      </c>
      <c r="H35" s="36" t="s">
        <v>34</v>
      </c>
      <c r="I35" s="37">
        <f>IF(Y23="","",Y23)</f>
        <v>5</v>
      </c>
      <c r="J35" s="38">
        <f>IF(AA25="","",AA25)</f>
        <v>0</v>
      </c>
      <c r="K35" s="36" t="s">
        <v>34</v>
      </c>
      <c r="L35" s="37">
        <f>IF(Y25="","",Y25)</f>
        <v>3</v>
      </c>
      <c r="M35" s="38">
        <f>IF(AA27="","",AA27)</f>
        <v>0</v>
      </c>
      <c r="N35" s="36" t="s">
        <v>34</v>
      </c>
      <c r="O35" s="37">
        <f>IF(Y27="","",Y27)</f>
        <v>2</v>
      </c>
      <c r="P35" s="38">
        <f>IF(AA29="","",AA29)</f>
        <v>0</v>
      </c>
      <c r="Q35" s="36" t="s">
        <v>34</v>
      </c>
      <c r="R35" s="37">
        <f>IF(Y29="","",Y29)</f>
        <v>2</v>
      </c>
      <c r="S35" s="38">
        <f>IF(AA31="","",AA31)</f>
        <v>2</v>
      </c>
      <c r="T35" s="36" t="s">
        <v>34</v>
      </c>
      <c r="U35" s="37">
        <f>IF(Y31="","",Y31)</f>
        <v>2</v>
      </c>
      <c r="V35" s="38">
        <f>IF(AA33="","",AA33)</f>
        <v>2</v>
      </c>
      <c r="W35" s="36" t="s">
        <v>34</v>
      </c>
      <c r="X35" s="37">
        <f>IF(Y33="","",Y33)</f>
        <v>3</v>
      </c>
      <c r="Y35" s="283"/>
      <c r="Z35" s="284"/>
      <c r="AA35" s="285"/>
      <c r="AB35" s="39">
        <v>2</v>
      </c>
      <c r="AC35" s="40" t="s">
        <v>34</v>
      </c>
      <c r="AD35" s="41">
        <v>1</v>
      </c>
      <c r="AE35" s="234"/>
      <c r="AF35" s="235"/>
      <c r="AG35" s="234"/>
      <c r="AH35" s="235"/>
      <c r="AI35" s="234"/>
      <c r="AJ35" s="235"/>
      <c r="AK35" s="234"/>
      <c r="AL35" s="235"/>
      <c r="AM35" s="234"/>
      <c r="AN35" s="235"/>
      <c r="AO35" s="234"/>
      <c r="AP35" s="235"/>
      <c r="AQ35" s="230"/>
      <c r="AR35" s="231"/>
      <c r="AS35" s="259"/>
      <c r="AT35" s="260"/>
      <c r="AU35" s="261"/>
      <c r="AV35" s="262"/>
    </row>
    <row r="36" spans="1:48" ht="16.5" customHeight="1">
      <c r="A36" s="276" t="str">
        <f>AB19</f>
        <v>高畠４中</v>
      </c>
      <c r="B36" s="277"/>
      <c r="C36" s="278"/>
      <c r="D36" s="255" t="str">
        <f>IF(D37="","",IF(D37=F37,"△",IF(D37&gt;F37,"○","×")))</f>
        <v>×</v>
      </c>
      <c r="E36" s="255"/>
      <c r="F36" s="256"/>
      <c r="G36" s="255" t="str">
        <f>IF(G37="","",IF(G37=I37,"△",IF(G37&gt;I37,"○","×")))</f>
        <v>×</v>
      </c>
      <c r="H36" s="255"/>
      <c r="I36" s="256"/>
      <c r="J36" s="255" t="str">
        <f>IF(J37="","",IF(J37=L37,"△",IF(J37&gt;L37,"○","×")))</f>
        <v>×</v>
      </c>
      <c r="K36" s="255"/>
      <c r="L36" s="256"/>
      <c r="M36" s="255" t="str">
        <f>IF(M37="","",IF(M37=O37,"△",IF(M37&gt;O37,"○","×")))</f>
        <v>×</v>
      </c>
      <c r="N36" s="255"/>
      <c r="O36" s="256"/>
      <c r="P36" s="255" t="str">
        <f>IF(P37="","",IF(P37=R37,"△",IF(P37&gt;R37,"○","×")))</f>
        <v>×</v>
      </c>
      <c r="Q36" s="255"/>
      <c r="R36" s="256"/>
      <c r="S36" s="255" t="str">
        <f>IF(S37="","",IF(S37=U37,"△",IF(S37&gt;U37,"○","×")))</f>
        <v>○</v>
      </c>
      <c r="T36" s="255"/>
      <c r="U36" s="256"/>
      <c r="V36" s="255" t="str">
        <f>IF(V37="","",IF(V37=X37,"△",IF(V37&gt;X37,"○","×")))</f>
        <v>×</v>
      </c>
      <c r="W36" s="255"/>
      <c r="X36" s="256"/>
      <c r="Y36" s="255" t="str">
        <f>IF(Y37="","",IF(Y37=AA37,"△",IF(Y37&gt;AA37,"○","×")))</f>
        <v>×</v>
      </c>
      <c r="Z36" s="255"/>
      <c r="AA36" s="256"/>
      <c r="AB36" s="270"/>
      <c r="AC36" s="271"/>
      <c r="AD36" s="272"/>
      <c r="AE36" s="232">
        <f>((COUNTIF(D36:AD37,"○"))*3)+((COUNTIF(D36:AD37,"△"))*1)</f>
        <v>3</v>
      </c>
      <c r="AF36" s="233"/>
      <c r="AG36" s="232">
        <f>COUNTIF(D36:AD37,"○")</f>
        <v>1</v>
      </c>
      <c r="AH36" s="233"/>
      <c r="AI36" s="232">
        <f>COUNTIF(D36:AD37,"×")</f>
        <v>7</v>
      </c>
      <c r="AJ36" s="233"/>
      <c r="AK36" s="232">
        <f>COUNTIF(D36:AD37,"△")</f>
        <v>0</v>
      </c>
      <c r="AL36" s="233"/>
      <c r="AM36" s="232">
        <f>SUM(D37,V37,S37,P37,M37,J37,G37,Y37)</f>
        <v>5</v>
      </c>
      <c r="AN36" s="233"/>
      <c r="AO36" s="232">
        <f>SUM(F37,X37,U37,R37,O37,L37,I37,AA37)</f>
        <v>31</v>
      </c>
      <c r="AP36" s="233"/>
      <c r="AQ36" s="228">
        <f>AM36-AO36</f>
        <v>-26</v>
      </c>
      <c r="AR36" s="229"/>
      <c r="AS36" s="257">
        <f>AG36/8</f>
        <v>0.125</v>
      </c>
      <c r="AT36" s="258"/>
      <c r="AU36" s="261">
        <v>8</v>
      </c>
      <c r="AV36" s="262"/>
    </row>
    <row r="37" spans="1:48" ht="16.5" customHeight="1">
      <c r="A37" s="276"/>
      <c r="B37" s="277"/>
      <c r="C37" s="278"/>
      <c r="D37" s="35">
        <f>IF(AD21="","",AD21)</f>
        <v>0</v>
      </c>
      <c r="E37" s="36" t="s">
        <v>34</v>
      </c>
      <c r="F37" s="37">
        <f>IF(AB21="","",AB21)</f>
        <v>2</v>
      </c>
      <c r="G37" s="35">
        <f>IF(AD23="","",AD23)</f>
        <v>0</v>
      </c>
      <c r="H37" s="36" t="s">
        <v>34</v>
      </c>
      <c r="I37" s="37">
        <f>IF(AB23="","",AB23)</f>
        <v>13</v>
      </c>
      <c r="J37" s="35">
        <f>IF(AD25="","",AD25)</f>
        <v>0</v>
      </c>
      <c r="K37" s="36" t="s">
        <v>34</v>
      </c>
      <c r="L37" s="37">
        <f>IF(AB25="","",AB25)</f>
        <v>6</v>
      </c>
      <c r="M37" s="35">
        <f>IF(AD27="","",AD27)</f>
        <v>0</v>
      </c>
      <c r="N37" s="36" t="s">
        <v>34</v>
      </c>
      <c r="O37" s="37">
        <f>IF(AB27="","",AB27)</f>
        <v>1</v>
      </c>
      <c r="P37" s="35">
        <f>IF(AD29="","",AD29)</f>
        <v>0</v>
      </c>
      <c r="Q37" s="36" t="s">
        <v>34</v>
      </c>
      <c r="R37" s="37">
        <f>IF(AB29="","",AB29)</f>
        <v>1</v>
      </c>
      <c r="S37" s="35">
        <f>IF(AD31="","",AD31)</f>
        <v>2</v>
      </c>
      <c r="T37" s="36" t="s">
        <v>34</v>
      </c>
      <c r="U37" s="37">
        <f>IF(AB31="","",AB31)</f>
        <v>1</v>
      </c>
      <c r="V37" s="35">
        <f>IF(AD33="","",AD33)</f>
        <v>2</v>
      </c>
      <c r="W37" s="36" t="s">
        <v>34</v>
      </c>
      <c r="X37" s="37">
        <f>IF(AB33="","",AB33)</f>
        <v>5</v>
      </c>
      <c r="Y37" s="35">
        <f>IF(AD35="","",AD35)</f>
        <v>1</v>
      </c>
      <c r="Z37" s="36" t="s">
        <v>34</v>
      </c>
      <c r="AA37" s="37">
        <f>IF(AB35="","",AB35)</f>
        <v>2</v>
      </c>
      <c r="AB37" s="273"/>
      <c r="AC37" s="274"/>
      <c r="AD37" s="275"/>
      <c r="AE37" s="234"/>
      <c r="AF37" s="235"/>
      <c r="AG37" s="234"/>
      <c r="AH37" s="235"/>
      <c r="AI37" s="234"/>
      <c r="AJ37" s="235"/>
      <c r="AK37" s="234"/>
      <c r="AL37" s="235"/>
      <c r="AM37" s="234"/>
      <c r="AN37" s="235"/>
      <c r="AO37" s="234"/>
      <c r="AP37" s="235"/>
      <c r="AQ37" s="230"/>
      <c r="AR37" s="231"/>
      <c r="AS37" s="259"/>
      <c r="AT37" s="260"/>
      <c r="AU37" s="261"/>
      <c r="AV37" s="262"/>
    </row>
    <row r="38" spans="1:48" ht="16.5" customHeight="1">
      <c r="A38" s="42"/>
      <c r="B38" s="42"/>
      <c r="C38" s="42"/>
      <c r="D38" s="35"/>
      <c r="E38" s="36"/>
      <c r="F38" s="37"/>
      <c r="G38" s="35"/>
      <c r="H38" s="36"/>
      <c r="I38" s="37"/>
      <c r="J38" s="43"/>
      <c r="K38" s="44"/>
      <c r="L38" s="45"/>
      <c r="M38" s="43"/>
      <c r="N38" s="44"/>
      <c r="O38" s="45"/>
      <c r="P38" s="43"/>
      <c r="Q38" s="44"/>
      <c r="R38" s="45"/>
      <c r="S38" s="35"/>
      <c r="T38" s="36"/>
      <c r="U38" s="37"/>
      <c r="V38" s="43"/>
      <c r="W38" s="44"/>
      <c r="X38" s="45"/>
      <c r="Y38" s="43"/>
      <c r="Z38" s="44"/>
      <c r="AA38" s="45"/>
      <c r="AB38" s="46"/>
      <c r="AC38" s="47"/>
      <c r="AD38" s="48"/>
      <c r="AE38" s="31"/>
      <c r="AF38" s="32"/>
      <c r="AG38" s="31"/>
      <c r="AH38" s="32"/>
      <c r="AI38" s="31"/>
      <c r="AJ38" s="32"/>
      <c r="AK38" s="31"/>
      <c r="AL38" s="32"/>
      <c r="AM38" s="31"/>
      <c r="AN38" s="32"/>
      <c r="AO38" s="31"/>
      <c r="AP38" s="32"/>
      <c r="AQ38" s="33"/>
      <c r="AR38" s="34"/>
      <c r="AS38" s="22"/>
      <c r="AT38" s="23"/>
      <c r="AU38" s="17"/>
      <c r="AV38" s="18"/>
    </row>
    <row r="39" spans="1:48" ht="16.5" customHeight="1">
      <c r="A39" s="1"/>
      <c r="B39" s="1"/>
      <c r="C39" s="1"/>
      <c r="D39" s="312" t="s">
        <v>0</v>
      </c>
      <c r="E39" s="313"/>
      <c r="F39" s="314"/>
      <c r="G39" s="362" t="s">
        <v>1</v>
      </c>
      <c r="H39" s="369"/>
      <c r="I39" s="369"/>
      <c r="J39" s="363" t="s">
        <v>2</v>
      </c>
      <c r="K39" s="364"/>
      <c r="L39" s="365"/>
      <c r="M39" s="363" t="s">
        <v>3</v>
      </c>
      <c r="N39" s="364"/>
      <c r="O39" s="365"/>
      <c r="P39" s="363" t="s">
        <v>4</v>
      </c>
      <c r="Q39" s="364"/>
      <c r="R39" s="365"/>
      <c r="S39" s="369" t="s">
        <v>5</v>
      </c>
      <c r="T39" s="369"/>
      <c r="U39" s="369"/>
      <c r="V39" s="363" t="s">
        <v>6</v>
      </c>
      <c r="W39" s="364"/>
      <c r="X39" s="365"/>
      <c r="Y39" s="363" t="s">
        <v>7</v>
      </c>
      <c r="Z39" s="364"/>
      <c r="AA39" s="365"/>
      <c r="AB39" s="363" t="s">
        <v>8</v>
      </c>
      <c r="AC39" s="364"/>
      <c r="AD39" s="365"/>
      <c r="AE39" s="349" t="s">
        <v>9</v>
      </c>
      <c r="AF39" s="350"/>
      <c r="AG39" s="349" t="s">
        <v>10</v>
      </c>
      <c r="AH39" s="350"/>
      <c r="AI39" s="349" t="s">
        <v>11</v>
      </c>
      <c r="AJ39" s="350"/>
      <c r="AK39" s="349" t="s">
        <v>12</v>
      </c>
      <c r="AL39" s="350"/>
      <c r="AM39" s="349" t="s">
        <v>13</v>
      </c>
      <c r="AN39" s="350"/>
      <c r="AO39" s="349" t="s">
        <v>14</v>
      </c>
      <c r="AP39" s="350"/>
      <c r="AQ39" s="349" t="s">
        <v>15</v>
      </c>
      <c r="AR39" s="350"/>
      <c r="AS39" s="351" t="s">
        <v>16</v>
      </c>
      <c r="AT39" s="352"/>
      <c r="AU39" s="353" t="s">
        <v>17</v>
      </c>
      <c r="AV39" s="350"/>
    </row>
    <row r="40" spans="4:48" ht="16.5" customHeight="1">
      <c r="D40" s="325" t="str">
        <f>G39</f>
        <v>長井南中</v>
      </c>
      <c r="E40" s="326"/>
      <c r="F40" s="327"/>
      <c r="G40" s="223"/>
      <c r="H40" s="223"/>
      <c r="I40" s="223"/>
      <c r="J40" s="219" t="str">
        <f>IF(J41="","",IF(J41=L41,"△",IF(J41&gt;L41,"○","×")))</f>
        <v>○</v>
      </c>
      <c r="K40" s="220"/>
      <c r="L40" s="221"/>
      <c r="M40" s="219" t="str">
        <f>IF(M41="","",IF(M41=O41,"△",IF(M41&gt;O41,"○","×")))</f>
        <v>△</v>
      </c>
      <c r="N40" s="220"/>
      <c r="O40" s="221"/>
      <c r="P40" s="219" t="str">
        <f>IF(P41="","",IF(P41=R41,"△",IF(P41&gt;R41,"○","×")))</f>
        <v>×</v>
      </c>
      <c r="Q40" s="220"/>
      <c r="R40" s="221"/>
      <c r="S40" s="219" t="str">
        <f>IF(S41="","",IF(S41=U41,"△",IF(S41&gt;U41,"○","×")))</f>
        <v>○</v>
      </c>
      <c r="T40" s="220"/>
      <c r="U40" s="221"/>
      <c r="V40" s="219" t="str">
        <f>IF(V41="","",IF(V41=X41,"△",IF(V41&gt;X41,"○","×")))</f>
        <v>○</v>
      </c>
      <c r="W40" s="220"/>
      <c r="X40" s="221"/>
      <c r="Y40" s="219" t="str">
        <f>IF(Y41="","",IF(Y41=AA41,"△",IF(Y41&gt;AA41,"○","×")))</f>
        <v>○</v>
      </c>
      <c r="Z40" s="220"/>
      <c r="AA40" s="221"/>
      <c r="AB40" s="219" t="str">
        <f>IF(AB41="","",IF(AB41=AD41,"△",IF(AB41&gt;AD41,"○","×")))</f>
        <v>○</v>
      </c>
      <c r="AC40" s="220"/>
      <c r="AD40" s="221"/>
      <c r="AE40" s="250">
        <f>((COUNTIF(G40:AD41,"○"))*3)+((COUNTIF(G40:AD41,"△"))*1)</f>
        <v>16</v>
      </c>
      <c r="AF40" s="251"/>
      <c r="AG40" s="250">
        <f>COUNTIF(G40:AD41,"○")</f>
        <v>5</v>
      </c>
      <c r="AH40" s="251"/>
      <c r="AI40" s="250">
        <f>COUNTIF(G40:AD41,"×")</f>
        <v>1</v>
      </c>
      <c r="AJ40" s="251"/>
      <c r="AK40" s="250">
        <f>COUNTIF(G40:AD41,"△")</f>
        <v>1</v>
      </c>
      <c r="AL40" s="251"/>
      <c r="AM40" s="236">
        <f>SUM(AB41,Y41,V41,S41,P41,M41,J41,)</f>
        <v>37</v>
      </c>
      <c r="AN40" s="237"/>
      <c r="AO40" s="236">
        <f>SUM(AD41,AA41,X41,U41,R41,O41,L41,)</f>
        <v>3</v>
      </c>
      <c r="AP40" s="237"/>
      <c r="AQ40" s="240">
        <f>AM40-AO40</f>
        <v>34</v>
      </c>
      <c r="AR40" s="241"/>
      <c r="AS40" s="342">
        <f>AG40/7</f>
        <v>0.7142857142857143</v>
      </c>
      <c r="AT40" s="317"/>
      <c r="AU40" s="320">
        <v>2</v>
      </c>
      <c r="AV40" s="321"/>
    </row>
    <row r="41" spans="4:48" ht="16.5" customHeight="1">
      <c r="D41" s="325"/>
      <c r="E41" s="326"/>
      <c r="F41" s="327"/>
      <c r="G41" s="337"/>
      <c r="H41" s="337"/>
      <c r="I41" s="337"/>
      <c r="J41" s="3">
        <v>4</v>
      </c>
      <c r="K41" s="4" t="s">
        <v>18</v>
      </c>
      <c r="L41" s="5">
        <v>0</v>
      </c>
      <c r="M41" s="3">
        <v>2</v>
      </c>
      <c r="N41" s="4" t="s">
        <v>18</v>
      </c>
      <c r="O41" s="5">
        <v>2</v>
      </c>
      <c r="P41" s="3">
        <v>0</v>
      </c>
      <c r="Q41" s="4" t="s">
        <v>18</v>
      </c>
      <c r="R41" s="5">
        <v>1</v>
      </c>
      <c r="S41" s="3">
        <v>18</v>
      </c>
      <c r="T41" s="4" t="s">
        <v>18</v>
      </c>
      <c r="U41" s="5">
        <v>0</v>
      </c>
      <c r="V41" s="3">
        <v>2</v>
      </c>
      <c r="W41" s="4" t="s">
        <v>18</v>
      </c>
      <c r="X41" s="5">
        <v>0</v>
      </c>
      <c r="Y41" s="3">
        <v>6</v>
      </c>
      <c r="Z41" s="4" t="s">
        <v>18</v>
      </c>
      <c r="AA41" s="5">
        <v>0</v>
      </c>
      <c r="AB41" s="3">
        <v>5</v>
      </c>
      <c r="AC41" s="4" t="s">
        <v>18</v>
      </c>
      <c r="AD41" s="5">
        <v>0</v>
      </c>
      <c r="AE41" s="330"/>
      <c r="AF41" s="331"/>
      <c r="AG41" s="330"/>
      <c r="AH41" s="331"/>
      <c r="AI41" s="330"/>
      <c r="AJ41" s="331"/>
      <c r="AK41" s="330"/>
      <c r="AL41" s="331"/>
      <c r="AM41" s="332"/>
      <c r="AN41" s="333"/>
      <c r="AO41" s="332"/>
      <c r="AP41" s="333"/>
      <c r="AQ41" s="328"/>
      <c r="AR41" s="329"/>
      <c r="AS41" s="318"/>
      <c r="AT41" s="319"/>
      <c r="AU41" s="320"/>
      <c r="AV41" s="321"/>
    </row>
    <row r="42" spans="4:48" ht="16.5" customHeight="1">
      <c r="D42" s="325" t="str">
        <f>J39</f>
        <v>米沢１中</v>
      </c>
      <c r="E42" s="326"/>
      <c r="F42" s="327"/>
      <c r="G42" s="220" t="str">
        <f>IF(G43="","",IF(G43=I43,"△",IF(G43&gt;I43,"○","×")))</f>
        <v>×</v>
      </c>
      <c r="H42" s="220"/>
      <c r="I42" s="221"/>
      <c r="J42" s="343"/>
      <c r="K42" s="344"/>
      <c r="L42" s="345"/>
      <c r="M42" s="219" t="str">
        <f>IF(M43="","",IF(M43=O43,"△",IF(M43&gt;O43,"○","×")))</f>
        <v>×</v>
      </c>
      <c r="N42" s="220"/>
      <c r="O42" s="221"/>
      <c r="P42" s="219" t="str">
        <f>IF(P43="","",IF(P43=R43,"△",IF(P43&gt;R43,"○","×")))</f>
        <v>×</v>
      </c>
      <c r="Q42" s="220"/>
      <c r="R42" s="221"/>
      <c r="S42" s="219" t="str">
        <f>IF(S43="","",IF(S43=U43,"△",IF(S43&gt;U43,"○","×")))</f>
        <v>○</v>
      </c>
      <c r="T42" s="220"/>
      <c r="U42" s="221"/>
      <c r="V42" s="219" t="str">
        <f>IF(V43="","",IF(V43=X43,"△",IF(V43&gt;X43,"○","×")))</f>
        <v>○</v>
      </c>
      <c r="W42" s="220"/>
      <c r="X42" s="221"/>
      <c r="Y42" s="219" t="str">
        <f>IF(Y43="","",IF(Y43=AA43,"△",IF(Y43&gt;AA43,"○","×")))</f>
        <v>○</v>
      </c>
      <c r="Z42" s="220"/>
      <c r="AA42" s="221"/>
      <c r="AB42" s="219" t="str">
        <f>IF(AB43="","",IF(AB43=AD43,"△",IF(AB43&gt;AD43,"○","×")))</f>
        <v>○</v>
      </c>
      <c r="AC42" s="220"/>
      <c r="AD42" s="221"/>
      <c r="AE42" s="250">
        <f>((COUNTIF(G42:AD43,"○"))*3)+((COUNTIF(G42:AD43,"△"))*1)</f>
        <v>12</v>
      </c>
      <c r="AF42" s="251"/>
      <c r="AG42" s="250">
        <f>COUNTIF(G42:AD43,"○")</f>
        <v>4</v>
      </c>
      <c r="AH42" s="251"/>
      <c r="AI42" s="250">
        <f>COUNTIF(G42:AD43,"×")</f>
        <v>3</v>
      </c>
      <c r="AJ42" s="251"/>
      <c r="AK42" s="250">
        <f>COUNTIF(G42:AD43,"△")</f>
        <v>0</v>
      </c>
      <c r="AL42" s="251"/>
      <c r="AM42" s="236">
        <f>SUM(AB43,Y43,V43,S43,P43,M43,G43,)</f>
        <v>20</v>
      </c>
      <c r="AN42" s="237"/>
      <c r="AO42" s="236">
        <f>SUM(AD43,AA43,X43,U43,R43,O43,I43,)</f>
        <v>10</v>
      </c>
      <c r="AP42" s="237"/>
      <c r="AQ42" s="240">
        <f>AM42-AO42</f>
        <v>10</v>
      </c>
      <c r="AR42" s="241"/>
      <c r="AS42" s="316">
        <f>AG42/7</f>
        <v>0.5714285714285714</v>
      </c>
      <c r="AT42" s="317"/>
      <c r="AU42" s="320">
        <v>4</v>
      </c>
      <c r="AV42" s="321"/>
    </row>
    <row r="43" spans="4:48" ht="16.5" customHeight="1">
      <c r="D43" s="325"/>
      <c r="E43" s="326"/>
      <c r="F43" s="327"/>
      <c r="G43" s="6">
        <f>IF(L41="","",L41)</f>
        <v>0</v>
      </c>
      <c r="H43" s="7" t="s">
        <v>19</v>
      </c>
      <c r="I43" s="8">
        <f>IF(J41="","",J41)</f>
        <v>4</v>
      </c>
      <c r="J43" s="346"/>
      <c r="K43" s="347"/>
      <c r="L43" s="348"/>
      <c r="M43" s="3">
        <v>1</v>
      </c>
      <c r="N43" s="4" t="s">
        <v>19</v>
      </c>
      <c r="O43" s="5">
        <v>4</v>
      </c>
      <c r="P43" s="3">
        <v>0</v>
      </c>
      <c r="Q43" s="4" t="s">
        <v>19</v>
      </c>
      <c r="R43" s="5">
        <v>2</v>
      </c>
      <c r="S43" s="3">
        <v>9</v>
      </c>
      <c r="T43" s="4" t="s">
        <v>19</v>
      </c>
      <c r="U43" s="5">
        <v>0</v>
      </c>
      <c r="V43" s="3">
        <v>2</v>
      </c>
      <c r="W43" s="4" t="s">
        <v>19</v>
      </c>
      <c r="X43" s="5">
        <v>0</v>
      </c>
      <c r="Y43" s="3">
        <v>7</v>
      </c>
      <c r="Z43" s="4" t="s">
        <v>19</v>
      </c>
      <c r="AA43" s="5">
        <v>0</v>
      </c>
      <c r="AB43" s="3">
        <v>1</v>
      </c>
      <c r="AC43" s="4" t="s">
        <v>19</v>
      </c>
      <c r="AD43" s="5">
        <v>0</v>
      </c>
      <c r="AE43" s="330"/>
      <c r="AF43" s="331"/>
      <c r="AG43" s="330"/>
      <c r="AH43" s="331"/>
      <c r="AI43" s="330"/>
      <c r="AJ43" s="331"/>
      <c r="AK43" s="330"/>
      <c r="AL43" s="331"/>
      <c r="AM43" s="332"/>
      <c r="AN43" s="333"/>
      <c r="AO43" s="332"/>
      <c r="AP43" s="333"/>
      <c r="AQ43" s="328"/>
      <c r="AR43" s="329"/>
      <c r="AS43" s="318"/>
      <c r="AT43" s="319"/>
      <c r="AU43" s="320"/>
      <c r="AV43" s="321"/>
    </row>
    <row r="44" spans="4:48" ht="16.5" customHeight="1">
      <c r="D44" s="338" t="str">
        <f>M39</f>
        <v>米沢２中</v>
      </c>
      <c r="E44" s="339"/>
      <c r="F44" s="340"/>
      <c r="G44" s="220" t="str">
        <f>IF(G45="","",IF(G45=I45,"△",IF(G45&gt;I45,"○","×")))</f>
        <v>△</v>
      </c>
      <c r="H44" s="220"/>
      <c r="I44" s="220"/>
      <c r="J44" s="219" t="str">
        <f>IF(J45="","",IF(J45=L45,"△",IF(J45&gt;L45,"○","×")))</f>
        <v>○</v>
      </c>
      <c r="K44" s="220"/>
      <c r="L44" s="221"/>
      <c r="M44" s="223"/>
      <c r="N44" s="223"/>
      <c r="O44" s="224"/>
      <c r="P44" s="219" t="str">
        <f>IF(P45="","",IF(P45=R45,"△",IF(P45&gt;R45,"○","×")))</f>
        <v>○</v>
      </c>
      <c r="Q44" s="220"/>
      <c r="R44" s="221"/>
      <c r="S44" s="219" t="str">
        <f>IF(S45="","",IF(S45=U45,"△",IF(S45&gt;U45,"○","×")))</f>
        <v>○</v>
      </c>
      <c r="T44" s="220"/>
      <c r="U44" s="221"/>
      <c r="V44" s="219" t="str">
        <f>IF(V45="","",IF(V45=X45,"△",IF(V45&gt;X45,"○","×")))</f>
        <v>△</v>
      </c>
      <c r="W44" s="220"/>
      <c r="X44" s="221"/>
      <c r="Y44" s="219" t="str">
        <f>IF(Y45="","",IF(Y45=AA45,"△",IF(Y45&gt;AA45,"○","×")))</f>
        <v>○</v>
      </c>
      <c r="Z44" s="220"/>
      <c r="AA44" s="221"/>
      <c r="AB44" s="219" t="str">
        <f>IF(AB45="","",IF(AB45=AD45,"△",IF(AB45&gt;AD45,"○","×")))</f>
        <v>○</v>
      </c>
      <c r="AC44" s="220"/>
      <c r="AD44" s="221"/>
      <c r="AE44" s="250">
        <f>((COUNTIF(G44:AD45,"○"))*3)+((COUNTIF(G44:AD45,"△"))*1)</f>
        <v>17</v>
      </c>
      <c r="AF44" s="251"/>
      <c r="AG44" s="250">
        <f>COUNTIF(G44:AD45,"○")</f>
        <v>5</v>
      </c>
      <c r="AH44" s="251"/>
      <c r="AI44" s="250">
        <f>COUNTIF(G44:AD45,"×")</f>
        <v>0</v>
      </c>
      <c r="AJ44" s="251"/>
      <c r="AK44" s="250">
        <f>COUNTIF(G44:AD45,"△")</f>
        <v>2</v>
      </c>
      <c r="AL44" s="251"/>
      <c r="AM44" s="236">
        <f>SUM(AB45,Y45,V45,S45,P45,G45,J45,)</f>
        <v>31</v>
      </c>
      <c r="AN44" s="237"/>
      <c r="AO44" s="236">
        <f>SUM(AD45,AA45,X45,U45,R45,I45,L45)</f>
        <v>3</v>
      </c>
      <c r="AP44" s="237"/>
      <c r="AQ44" s="240">
        <f>AM44-AO44</f>
        <v>28</v>
      </c>
      <c r="AR44" s="241"/>
      <c r="AS44" s="316">
        <f>AG44/7</f>
        <v>0.7142857142857143</v>
      </c>
      <c r="AT44" s="317"/>
      <c r="AU44" s="320">
        <v>1</v>
      </c>
      <c r="AV44" s="321"/>
    </row>
    <row r="45" spans="4:48" ht="16.5" customHeight="1">
      <c r="D45" s="338"/>
      <c r="E45" s="339"/>
      <c r="F45" s="340"/>
      <c r="G45" s="6">
        <f>IF(O41="","",O41)</f>
        <v>2</v>
      </c>
      <c r="H45" s="7" t="s">
        <v>20</v>
      </c>
      <c r="I45" s="6">
        <f>IF(M41="","",M41)</f>
        <v>2</v>
      </c>
      <c r="J45" s="9">
        <f>IF(O43="","",O43)</f>
        <v>4</v>
      </c>
      <c r="K45" s="7" t="s">
        <v>20</v>
      </c>
      <c r="L45" s="8">
        <f>IF(M43="","",M43)</f>
        <v>1</v>
      </c>
      <c r="M45" s="337"/>
      <c r="N45" s="337"/>
      <c r="O45" s="341"/>
      <c r="P45" s="3">
        <v>1</v>
      </c>
      <c r="Q45" s="4" t="s">
        <v>20</v>
      </c>
      <c r="R45" s="5">
        <v>0</v>
      </c>
      <c r="S45" s="3">
        <v>14</v>
      </c>
      <c r="T45" s="4" t="s">
        <v>20</v>
      </c>
      <c r="U45" s="5">
        <v>0</v>
      </c>
      <c r="V45" s="3">
        <v>0</v>
      </c>
      <c r="W45" s="4" t="s">
        <v>20</v>
      </c>
      <c r="X45" s="5">
        <v>0</v>
      </c>
      <c r="Y45" s="3">
        <v>8</v>
      </c>
      <c r="Z45" s="4" t="s">
        <v>20</v>
      </c>
      <c r="AA45" s="5">
        <v>0</v>
      </c>
      <c r="AB45" s="3">
        <v>2</v>
      </c>
      <c r="AC45" s="4" t="s">
        <v>20</v>
      </c>
      <c r="AD45" s="5">
        <v>0</v>
      </c>
      <c r="AE45" s="330"/>
      <c r="AF45" s="331"/>
      <c r="AG45" s="330"/>
      <c r="AH45" s="331"/>
      <c r="AI45" s="330"/>
      <c r="AJ45" s="331"/>
      <c r="AK45" s="330"/>
      <c r="AL45" s="331"/>
      <c r="AM45" s="332"/>
      <c r="AN45" s="333"/>
      <c r="AO45" s="332"/>
      <c r="AP45" s="333"/>
      <c r="AQ45" s="328"/>
      <c r="AR45" s="329"/>
      <c r="AS45" s="318"/>
      <c r="AT45" s="319"/>
      <c r="AU45" s="320"/>
      <c r="AV45" s="321"/>
    </row>
    <row r="46" spans="4:48" ht="16.5" customHeight="1">
      <c r="D46" s="338" t="str">
        <f>P39</f>
        <v>米沢３中</v>
      </c>
      <c r="E46" s="339"/>
      <c r="F46" s="340"/>
      <c r="G46" s="220" t="str">
        <f>IF(G47="","",IF(G47=I47,"△",IF(G47&gt;I47,"○","×")))</f>
        <v>○</v>
      </c>
      <c r="H46" s="220"/>
      <c r="I46" s="220"/>
      <c r="J46" s="219" t="str">
        <f>IF(J47="","",IF(J47=L47,"△",IF(J47&gt;L47,"○","×")))</f>
        <v>○</v>
      </c>
      <c r="K46" s="220"/>
      <c r="L46" s="221"/>
      <c r="M46" s="220" t="str">
        <f>IF(M47="","",IF(M47=O47,"△",IF(M47&gt;O47,"○","×")))</f>
        <v>×</v>
      </c>
      <c r="N46" s="220"/>
      <c r="O46" s="221"/>
      <c r="P46" s="223"/>
      <c r="Q46" s="223"/>
      <c r="R46" s="223"/>
      <c r="S46" s="219" t="str">
        <f>IF(S47="","",IF(S47=U47,"△",IF(S47&gt;U47,"○","×")))</f>
        <v>○</v>
      </c>
      <c r="T46" s="220"/>
      <c r="U46" s="221"/>
      <c r="V46" s="219" t="str">
        <f>IF(V47="","",IF(V47=X47,"△",IF(V47&gt;X47,"○","×")))</f>
        <v>△</v>
      </c>
      <c r="W46" s="220"/>
      <c r="X46" s="221"/>
      <c r="Y46" s="219" t="str">
        <f>IF(Y47="","",IF(Y47=AA47,"△",IF(Y47&gt;AA47,"○","×")))</f>
        <v>○</v>
      </c>
      <c r="Z46" s="220"/>
      <c r="AA46" s="221"/>
      <c r="AB46" s="219" t="str">
        <f>IF(AB47="","",IF(AB47=AD47,"△",IF(AB47&gt;AD47,"○","×")))</f>
        <v>○</v>
      </c>
      <c r="AC46" s="220"/>
      <c r="AD46" s="221"/>
      <c r="AE46" s="250">
        <f>((COUNTIF(G46:AD47,"○"))*3)+((COUNTIF(G46:AD47,"△"))*1)</f>
        <v>16</v>
      </c>
      <c r="AF46" s="251"/>
      <c r="AG46" s="250">
        <f>COUNTIF(G46:AD47,"○")</f>
        <v>5</v>
      </c>
      <c r="AH46" s="251"/>
      <c r="AI46" s="250">
        <f>COUNTIF(G46:AD47,"×")</f>
        <v>1</v>
      </c>
      <c r="AJ46" s="251"/>
      <c r="AK46" s="250">
        <f>COUNTIF(G46:AD47,"△")</f>
        <v>1</v>
      </c>
      <c r="AL46" s="251"/>
      <c r="AM46" s="236">
        <f>SUM(AB47,Y47,V47,S47,G47,M47,J47,)</f>
        <v>29</v>
      </c>
      <c r="AN46" s="237"/>
      <c r="AO46" s="236">
        <f>SUM(AD47,AA47,X47,U47,I47,O47,L47,)</f>
        <v>2</v>
      </c>
      <c r="AP46" s="237"/>
      <c r="AQ46" s="240">
        <f>AM46-AO46</f>
        <v>27</v>
      </c>
      <c r="AR46" s="241"/>
      <c r="AS46" s="316">
        <f>AG46/7</f>
        <v>0.7142857142857143</v>
      </c>
      <c r="AT46" s="317"/>
      <c r="AU46" s="320">
        <v>3</v>
      </c>
      <c r="AV46" s="321"/>
    </row>
    <row r="47" spans="4:48" ht="16.5" customHeight="1">
      <c r="D47" s="338"/>
      <c r="E47" s="339"/>
      <c r="F47" s="340"/>
      <c r="G47" s="6">
        <f>IF(R41="","",R41)</f>
        <v>1</v>
      </c>
      <c r="H47" s="7" t="s">
        <v>20</v>
      </c>
      <c r="I47" s="6">
        <f>IF(P41="","",P41)</f>
        <v>0</v>
      </c>
      <c r="J47" s="9">
        <f>IF(R43="","",R43)</f>
        <v>2</v>
      </c>
      <c r="K47" s="7" t="s">
        <v>20</v>
      </c>
      <c r="L47" s="8">
        <f>IF(P43="","",P43)</f>
        <v>0</v>
      </c>
      <c r="M47" s="6">
        <f>IF(R45="","",R45)</f>
        <v>0</v>
      </c>
      <c r="N47" s="7" t="s">
        <v>20</v>
      </c>
      <c r="O47" s="8">
        <f>IF(P45="","",P45)</f>
        <v>1</v>
      </c>
      <c r="P47" s="337"/>
      <c r="Q47" s="337"/>
      <c r="R47" s="337"/>
      <c r="S47" s="3">
        <v>6</v>
      </c>
      <c r="T47" s="4" t="s">
        <v>20</v>
      </c>
      <c r="U47" s="5">
        <v>0</v>
      </c>
      <c r="V47" s="3">
        <v>1</v>
      </c>
      <c r="W47" s="4" t="s">
        <v>20</v>
      </c>
      <c r="X47" s="5">
        <v>1</v>
      </c>
      <c r="Y47" s="3">
        <v>9</v>
      </c>
      <c r="Z47" s="4" t="s">
        <v>20</v>
      </c>
      <c r="AA47" s="5">
        <v>0</v>
      </c>
      <c r="AB47" s="3">
        <v>10</v>
      </c>
      <c r="AC47" s="4" t="s">
        <v>20</v>
      </c>
      <c r="AD47" s="5">
        <v>0</v>
      </c>
      <c r="AE47" s="330"/>
      <c r="AF47" s="331"/>
      <c r="AG47" s="330"/>
      <c r="AH47" s="331"/>
      <c r="AI47" s="330"/>
      <c r="AJ47" s="331"/>
      <c r="AK47" s="330"/>
      <c r="AL47" s="331"/>
      <c r="AM47" s="332"/>
      <c r="AN47" s="333"/>
      <c r="AO47" s="332"/>
      <c r="AP47" s="333"/>
      <c r="AQ47" s="328"/>
      <c r="AR47" s="329"/>
      <c r="AS47" s="318"/>
      <c r="AT47" s="319"/>
      <c r="AU47" s="320"/>
      <c r="AV47" s="321"/>
    </row>
    <row r="48" spans="4:48" ht="16.5" customHeight="1">
      <c r="D48" s="334" t="str">
        <f>S39</f>
        <v>高畠１中</v>
      </c>
      <c r="E48" s="335"/>
      <c r="F48" s="336"/>
      <c r="G48" s="220" t="str">
        <f>IF(G49="","",IF(G49=I49,"△",IF(G49&gt;I49,"○","×")))</f>
        <v>×</v>
      </c>
      <c r="H48" s="220"/>
      <c r="I48" s="220"/>
      <c r="J48" s="219" t="str">
        <f>IF(J49="","",IF(J49=L49,"△",IF(J49&gt;L49,"○","×")))</f>
        <v>×</v>
      </c>
      <c r="K48" s="220"/>
      <c r="L48" s="221"/>
      <c r="M48" s="220" t="str">
        <f>IF(M49="","",IF(M49=O49,"△",IF(M49&gt;O49,"○","×")))</f>
        <v>×</v>
      </c>
      <c r="N48" s="220"/>
      <c r="O48" s="221"/>
      <c r="P48" s="219" t="str">
        <f>IF(P49="","",IF(P49=R49,"△",IF(P49&gt;R49,"○","×")))</f>
        <v>×</v>
      </c>
      <c r="Q48" s="220"/>
      <c r="R48" s="221"/>
      <c r="S48" s="223"/>
      <c r="T48" s="223"/>
      <c r="U48" s="223"/>
      <c r="V48" s="219" t="str">
        <f>IF(V49="","",IF(V49=X49,"△",IF(V49&gt;X49,"○","×")))</f>
        <v>×</v>
      </c>
      <c r="W48" s="220"/>
      <c r="X48" s="221"/>
      <c r="Y48" s="219" t="str">
        <f>IF(Y49="","",IF(Y49=AA49,"△",IF(Y49&gt;AA49,"○","×")))</f>
        <v>○</v>
      </c>
      <c r="Z48" s="220"/>
      <c r="AA48" s="221"/>
      <c r="AB48" s="219" t="str">
        <f>IF(AB49="","",IF(AB49=AD49,"△",IF(AB49&gt;AD49,"○","×")))</f>
        <v>○</v>
      </c>
      <c r="AC48" s="220"/>
      <c r="AD48" s="221"/>
      <c r="AE48" s="250">
        <f>((COUNTIF(G48:AD49,"○"))*3)+((COUNTIF(G48:AD49,"△"))*1)</f>
        <v>6</v>
      </c>
      <c r="AF48" s="251"/>
      <c r="AG48" s="250">
        <f>COUNTIF(G48:AD49,"○")</f>
        <v>2</v>
      </c>
      <c r="AH48" s="251"/>
      <c r="AI48" s="250">
        <f>COUNTIF(G48:AD49,"×")</f>
        <v>5</v>
      </c>
      <c r="AJ48" s="251"/>
      <c r="AK48" s="250">
        <f>COUNTIF(G48:AD49,"△")</f>
        <v>0</v>
      </c>
      <c r="AL48" s="251"/>
      <c r="AM48" s="236">
        <f>SUM(AB49,Y49,V49,G49,P49,M49,J49,)</f>
        <v>7</v>
      </c>
      <c r="AN48" s="237"/>
      <c r="AO48" s="236">
        <f>SUM(AD49,AA49,X49,I49,R49,O49,L49,)</f>
        <v>54</v>
      </c>
      <c r="AP48" s="237"/>
      <c r="AQ48" s="240">
        <f>AM48-AO48</f>
        <v>-47</v>
      </c>
      <c r="AR48" s="241"/>
      <c r="AS48" s="316">
        <f>AG48/7</f>
        <v>0.2857142857142857</v>
      </c>
      <c r="AT48" s="317"/>
      <c r="AU48" s="320">
        <v>7</v>
      </c>
      <c r="AV48" s="321"/>
    </row>
    <row r="49" spans="4:48" ht="16.5" customHeight="1">
      <c r="D49" s="334"/>
      <c r="E49" s="335"/>
      <c r="F49" s="336"/>
      <c r="G49" s="6">
        <f>IF(U41="","",U41)</f>
        <v>0</v>
      </c>
      <c r="H49" s="7" t="s">
        <v>21</v>
      </c>
      <c r="I49" s="6">
        <f>IF(S41="","",S41)</f>
        <v>18</v>
      </c>
      <c r="J49" s="9">
        <f>IF(U43="","",U43)</f>
        <v>0</v>
      </c>
      <c r="K49" s="7" t="s">
        <v>21</v>
      </c>
      <c r="L49" s="8">
        <f>IF(S43="","",S43)</f>
        <v>9</v>
      </c>
      <c r="M49" s="6">
        <f>IF(U45="","",U45)</f>
        <v>0</v>
      </c>
      <c r="N49" s="7" t="s">
        <v>21</v>
      </c>
      <c r="O49" s="8">
        <f>IF(S45="","",S45)</f>
        <v>14</v>
      </c>
      <c r="P49" s="9">
        <f>IF(U47="","",U47)</f>
        <v>0</v>
      </c>
      <c r="Q49" s="7" t="s">
        <v>21</v>
      </c>
      <c r="R49" s="8">
        <f>IF(S47="","",S47)</f>
        <v>6</v>
      </c>
      <c r="S49" s="337"/>
      <c r="T49" s="337"/>
      <c r="U49" s="337"/>
      <c r="V49" s="10">
        <v>0</v>
      </c>
      <c r="W49" s="11" t="s">
        <v>21</v>
      </c>
      <c r="X49" s="12">
        <v>4</v>
      </c>
      <c r="Y49" s="3">
        <v>2</v>
      </c>
      <c r="Z49" s="4" t="s">
        <v>21</v>
      </c>
      <c r="AA49" s="5">
        <v>1</v>
      </c>
      <c r="AB49" s="3">
        <v>5</v>
      </c>
      <c r="AC49" s="4" t="s">
        <v>21</v>
      </c>
      <c r="AD49" s="5">
        <v>2</v>
      </c>
      <c r="AE49" s="330"/>
      <c r="AF49" s="331"/>
      <c r="AG49" s="330"/>
      <c r="AH49" s="331"/>
      <c r="AI49" s="330"/>
      <c r="AJ49" s="331"/>
      <c r="AK49" s="330"/>
      <c r="AL49" s="331"/>
      <c r="AM49" s="332"/>
      <c r="AN49" s="333"/>
      <c r="AO49" s="332"/>
      <c r="AP49" s="333"/>
      <c r="AQ49" s="328"/>
      <c r="AR49" s="329"/>
      <c r="AS49" s="318"/>
      <c r="AT49" s="319"/>
      <c r="AU49" s="320"/>
      <c r="AV49" s="321"/>
    </row>
    <row r="50" spans="4:48" ht="16.5" customHeight="1">
      <c r="D50" s="334" t="str">
        <f>V39</f>
        <v>川西２中</v>
      </c>
      <c r="E50" s="335"/>
      <c r="F50" s="336"/>
      <c r="G50" s="220" t="str">
        <f>IF(G51="","",IF(G51=I51,"△",IF(G51&gt;I51,"○","×")))</f>
        <v>×</v>
      </c>
      <c r="H50" s="220"/>
      <c r="I50" s="220"/>
      <c r="J50" s="219" t="str">
        <f>IF(J51="","",IF(J51=L51,"△",IF(J51&gt;L51,"○","×")))</f>
        <v>×</v>
      </c>
      <c r="K50" s="220"/>
      <c r="L50" s="221"/>
      <c r="M50" s="220" t="str">
        <f>IF(M51="","",IF(M51=O51,"△",IF(M51&gt;O51,"○","×")))</f>
        <v>△</v>
      </c>
      <c r="N50" s="220"/>
      <c r="O50" s="221"/>
      <c r="P50" s="219" t="str">
        <f>IF(P51="","",IF(P51=R51,"△",IF(P51&gt;R51,"○","×")))</f>
        <v>△</v>
      </c>
      <c r="Q50" s="220"/>
      <c r="R50" s="221"/>
      <c r="S50" s="219" t="str">
        <f>IF(S51="","",IF(S51=U51,"△",IF(S51&gt;U51,"○","×")))</f>
        <v>○</v>
      </c>
      <c r="T50" s="220"/>
      <c r="U50" s="221"/>
      <c r="V50" s="222"/>
      <c r="W50" s="223"/>
      <c r="X50" s="224"/>
      <c r="Y50" s="219" t="str">
        <f>IF(Y51="","",IF(Y51=AA51,"△",IF(Y51&gt;AA51,"○","×")))</f>
        <v>×</v>
      </c>
      <c r="Z50" s="220"/>
      <c r="AA50" s="221"/>
      <c r="AB50" s="219" t="str">
        <f>IF(AB51="","",IF(AB51=AD51,"△",IF(AB51&gt;AD51,"○","×")))</f>
        <v>○</v>
      </c>
      <c r="AC50" s="220"/>
      <c r="AD50" s="221"/>
      <c r="AE50" s="250">
        <f>((COUNTIF(G50:AD51,"○"))*3)+((COUNTIF(G50:AD51,"△"))*1)</f>
        <v>8</v>
      </c>
      <c r="AF50" s="251"/>
      <c r="AG50" s="250">
        <f>COUNTIF(G50:AD51,"○")</f>
        <v>2</v>
      </c>
      <c r="AH50" s="251"/>
      <c r="AI50" s="250">
        <f>COUNTIF(G50:AD51,"×")</f>
        <v>3</v>
      </c>
      <c r="AJ50" s="251"/>
      <c r="AK50" s="250">
        <f>COUNTIF(G50:AD51,"△")</f>
        <v>2</v>
      </c>
      <c r="AL50" s="251"/>
      <c r="AM50" s="236">
        <f>SUM(AB51,Y51,G51,S51,P51,M51,J51,)</f>
        <v>7</v>
      </c>
      <c r="AN50" s="237"/>
      <c r="AO50" s="236">
        <f>SUM(AD51,AA51,I51,U51,R51,O51,L51,)</f>
        <v>6</v>
      </c>
      <c r="AP50" s="237"/>
      <c r="AQ50" s="240">
        <f>AM50-AO50</f>
        <v>1</v>
      </c>
      <c r="AR50" s="241"/>
      <c r="AS50" s="316">
        <f>AG50/7</f>
        <v>0.2857142857142857</v>
      </c>
      <c r="AT50" s="317"/>
      <c r="AU50" s="320">
        <v>5</v>
      </c>
      <c r="AV50" s="321"/>
    </row>
    <row r="51" spans="4:48" ht="16.5" customHeight="1">
      <c r="D51" s="334"/>
      <c r="E51" s="335"/>
      <c r="F51" s="336"/>
      <c r="G51" s="6">
        <f>IF(X41="","",X41)</f>
        <v>0</v>
      </c>
      <c r="H51" s="7" t="s">
        <v>21</v>
      </c>
      <c r="I51" s="6">
        <f>IF(V41="","",V41)</f>
        <v>2</v>
      </c>
      <c r="J51" s="9">
        <f>IF(X43="","",X43)</f>
        <v>0</v>
      </c>
      <c r="K51" s="7" t="s">
        <v>21</v>
      </c>
      <c r="L51" s="8">
        <f>IF(V43="","",V43)</f>
        <v>2</v>
      </c>
      <c r="M51" s="6">
        <f>IF(X45="","",X45)</f>
        <v>0</v>
      </c>
      <c r="N51" s="7" t="s">
        <v>21</v>
      </c>
      <c r="O51" s="8">
        <f>IF(V45="","",V45)</f>
        <v>0</v>
      </c>
      <c r="P51" s="9">
        <f>IF(X47="","",X47)</f>
        <v>1</v>
      </c>
      <c r="Q51" s="7" t="s">
        <v>21</v>
      </c>
      <c r="R51" s="8">
        <f>IF(V47="","",V47)</f>
        <v>1</v>
      </c>
      <c r="S51" s="9">
        <f>IF(X49="","",X49)</f>
        <v>4</v>
      </c>
      <c r="T51" s="7" t="s">
        <v>21</v>
      </c>
      <c r="U51" s="8">
        <f>IF(V49="","",V49)</f>
        <v>0</v>
      </c>
      <c r="V51" s="225"/>
      <c r="W51" s="226"/>
      <c r="X51" s="227"/>
      <c r="Y51" s="3">
        <v>0</v>
      </c>
      <c r="Z51" s="4" t="s">
        <v>21</v>
      </c>
      <c r="AA51" s="5">
        <v>1</v>
      </c>
      <c r="AB51" s="3">
        <v>2</v>
      </c>
      <c r="AC51" s="4" t="s">
        <v>21</v>
      </c>
      <c r="AD51" s="5">
        <v>0</v>
      </c>
      <c r="AE51" s="330"/>
      <c r="AF51" s="331"/>
      <c r="AG51" s="330"/>
      <c r="AH51" s="331"/>
      <c r="AI51" s="330"/>
      <c r="AJ51" s="331"/>
      <c r="AK51" s="330"/>
      <c r="AL51" s="331"/>
      <c r="AM51" s="332"/>
      <c r="AN51" s="333"/>
      <c r="AO51" s="332"/>
      <c r="AP51" s="333"/>
      <c r="AQ51" s="328"/>
      <c r="AR51" s="329"/>
      <c r="AS51" s="318"/>
      <c r="AT51" s="319"/>
      <c r="AU51" s="320"/>
      <c r="AV51" s="321"/>
    </row>
    <row r="52" spans="4:48" ht="16.5" customHeight="1">
      <c r="D52" s="325" t="str">
        <f>Y39</f>
        <v>白鷹東中</v>
      </c>
      <c r="E52" s="326"/>
      <c r="F52" s="327"/>
      <c r="G52" s="220" t="str">
        <f>IF(G53="","",IF(G53=I53,"△",IF(G53&gt;I53,"○","×")))</f>
        <v>×</v>
      </c>
      <c r="H52" s="220"/>
      <c r="I52" s="220"/>
      <c r="J52" s="219" t="str">
        <f>IF(J53="","",IF(J53=L53,"△",IF(J53&gt;L53,"○","×")))</f>
        <v>×</v>
      </c>
      <c r="K52" s="220"/>
      <c r="L52" s="221"/>
      <c r="M52" s="220" t="str">
        <f>IF(M53="","",IF(M53=O53,"△",IF(M53&gt;O53,"○","×")))</f>
        <v>×</v>
      </c>
      <c r="N52" s="220"/>
      <c r="O52" s="221"/>
      <c r="P52" s="219" t="str">
        <f>IF(P53="","",IF(P53=R53,"△",IF(P53&gt;R53,"○","×")))</f>
        <v>×</v>
      </c>
      <c r="Q52" s="220"/>
      <c r="R52" s="221"/>
      <c r="S52" s="219" t="str">
        <f>IF(S53="","",IF(S53=U53,"△",IF(S53&gt;U53,"○","×")))</f>
        <v>×</v>
      </c>
      <c r="T52" s="220"/>
      <c r="U52" s="221"/>
      <c r="V52" s="219" t="str">
        <f>IF(V53="","",IF(V53=X53,"△",IF(V53&gt;X53,"○","×")))</f>
        <v>○</v>
      </c>
      <c r="W52" s="220"/>
      <c r="X52" s="221"/>
      <c r="Y52" s="222"/>
      <c r="Z52" s="223"/>
      <c r="AA52" s="224"/>
      <c r="AB52" s="219" t="str">
        <f>IF(AB53="","",IF(AB53=AD53,"△",IF(AB53&gt;AD53,"○","×")))</f>
        <v>○</v>
      </c>
      <c r="AC52" s="220"/>
      <c r="AD52" s="221"/>
      <c r="AE52" s="250">
        <f>((COUNTIF(G52:AD53,"○"))*3)+((COUNTIF(G52:AD53,"△"))*1)</f>
        <v>6</v>
      </c>
      <c r="AF52" s="251"/>
      <c r="AG52" s="250">
        <f>COUNTIF(G52:AD53,"○")</f>
        <v>2</v>
      </c>
      <c r="AH52" s="251"/>
      <c r="AI52" s="250">
        <f>COUNTIF(G52:AD53,"×")</f>
        <v>5</v>
      </c>
      <c r="AJ52" s="251"/>
      <c r="AK52" s="250">
        <f>COUNTIF(G52:AD53,"△")</f>
        <v>0</v>
      </c>
      <c r="AL52" s="251"/>
      <c r="AM52" s="236">
        <f>SUM(AB53,G53,V53,S53,P53,M53,J53)</f>
        <v>3</v>
      </c>
      <c r="AN52" s="237"/>
      <c r="AO52" s="236">
        <f>SUM(AD53,I53,X53,U53,R53,O53,L53,)</f>
        <v>32</v>
      </c>
      <c r="AP52" s="237"/>
      <c r="AQ52" s="240">
        <f>AM52-AO52</f>
        <v>-29</v>
      </c>
      <c r="AR52" s="241"/>
      <c r="AS52" s="316">
        <f>AG52/7</f>
        <v>0.2857142857142857</v>
      </c>
      <c r="AT52" s="317"/>
      <c r="AU52" s="320">
        <v>6</v>
      </c>
      <c r="AV52" s="321"/>
    </row>
    <row r="53" spans="4:48" ht="16.5" customHeight="1">
      <c r="D53" s="325"/>
      <c r="E53" s="326"/>
      <c r="F53" s="327"/>
      <c r="G53" s="6">
        <f>IF(AA41="","",AA41)</f>
        <v>0</v>
      </c>
      <c r="H53" s="7" t="s">
        <v>21</v>
      </c>
      <c r="I53" s="6">
        <f>IF(Y41="","",Y41)</f>
        <v>6</v>
      </c>
      <c r="J53" s="9">
        <f>IF(AA43="","",AA43)</f>
        <v>0</v>
      </c>
      <c r="K53" s="7" t="s">
        <v>21</v>
      </c>
      <c r="L53" s="8">
        <f>IF(Y43="","",Y43)</f>
        <v>7</v>
      </c>
      <c r="M53" s="6">
        <f>IF(AA45="","",AA45)</f>
        <v>0</v>
      </c>
      <c r="N53" s="7" t="s">
        <v>21</v>
      </c>
      <c r="O53" s="8">
        <f>IF(Y45="","",Y45)</f>
        <v>8</v>
      </c>
      <c r="P53" s="9">
        <f>IF(AA47="","",AA47)</f>
        <v>0</v>
      </c>
      <c r="Q53" s="7" t="s">
        <v>21</v>
      </c>
      <c r="R53" s="8">
        <f>IF(Y47="","",Y47)</f>
        <v>9</v>
      </c>
      <c r="S53" s="9">
        <f>IF(AA49="","",AA49)</f>
        <v>1</v>
      </c>
      <c r="T53" s="7" t="s">
        <v>21</v>
      </c>
      <c r="U53" s="8">
        <f>IF(Y49="","",Y49)</f>
        <v>2</v>
      </c>
      <c r="V53" s="9">
        <f>IF(AA51="","",AA51)</f>
        <v>1</v>
      </c>
      <c r="W53" s="7" t="s">
        <v>21</v>
      </c>
      <c r="X53" s="8">
        <f>IF(Y51="","",Y51)</f>
        <v>0</v>
      </c>
      <c r="Y53" s="225"/>
      <c r="Z53" s="226"/>
      <c r="AA53" s="227"/>
      <c r="AB53" s="3">
        <v>1</v>
      </c>
      <c r="AC53" s="4" t="s">
        <v>21</v>
      </c>
      <c r="AD53" s="5">
        <v>0</v>
      </c>
      <c r="AE53" s="252"/>
      <c r="AF53" s="253"/>
      <c r="AG53" s="252"/>
      <c r="AH53" s="253"/>
      <c r="AI53" s="252"/>
      <c r="AJ53" s="253"/>
      <c r="AK53" s="252"/>
      <c r="AL53" s="253"/>
      <c r="AM53" s="238"/>
      <c r="AN53" s="239"/>
      <c r="AO53" s="238"/>
      <c r="AP53" s="239"/>
      <c r="AQ53" s="242"/>
      <c r="AR53" s="243"/>
      <c r="AS53" s="318"/>
      <c r="AT53" s="319"/>
      <c r="AU53" s="320"/>
      <c r="AV53" s="321"/>
    </row>
    <row r="54" spans="4:48" ht="16.5" customHeight="1">
      <c r="D54" s="325" t="str">
        <f>AB39</f>
        <v>飯豊中</v>
      </c>
      <c r="E54" s="326"/>
      <c r="F54" s="327"/>
      <c r="G54" s="220" t="str">
        <f>IF(G55="","",IF(G55=I55,"△",IF(G55&gt;I55,"○","×")))</f>
        <v>×</v>
      </c>
      <c r="H54" s="220"/>
      <c r="I54" s="221"/>
      <c r="J54" s="219" t="str">
        <f>IF(J55="","",IF(J55=L55,"△",IF(J55&gt;L55,"○","×")))</f>
        <v>×</v>
      </c>
      <c r="K54" s="220"/>
      <c r="L54" s="221"/>
      <c r="M54" s="219" t="str">
        <f>IF(M55="","",IF(M55=O55,"△",IF(M55&gt;O55,"○","×")))</f>
        <v>×</v>
      </c>
      <c r="N54" s="220"/>
      <c r="O54" s="221"/>
      <c r="P54" s="219" t="str">
        <f>IF(P55="","",IF(P55=R55,"△",IF(P55&gt;R55,"○","×")))</f>
        <v>×</v>
      </c>
      <c r="Q54" s="220"/>
      <c r="R54" s="221"/>
      <c r="S54" s="219" t="str">
        <f>IF(S55="","",IF(S55=U55,"△",IF(S55&gt;U55,"○","×")))</f>
        <v>×</v>
      </c>
      <c r="T54" s="220"/>
      <c r="U54" s="221"/>
      <c r="V54" s="219" t="str">
        <f>IF(V55="","",IF(V55=X55,"△",IF(V55&gt;X55,"○","×")))</f>
        <v>×</v>
      </c>
      <c r="W54" s="220"/>
      <c r="X54" s="221"/>
      <c r="Y54" s="219" t="str">
        <f>IF(Y55="","",IF(Y55=AA55,"△",IF(Y55&gt;AA55,"○","×")))</f>
        <v>×</v>
      </c>
      <c r="Z54" s="220"/>
      <c r="AA54" s="221"/>
      <c r="AB54" s="222"/>
      <c r="AC54" s="223"/>
      <c r="AD54" s="224"/>
      <c r="AE54" s="250">
        <f>((COUNTIF(G54:AD55,"○"))*3)+((COUNTIF(G54:AD55,"△"))*1)</f>
        <v>0</v>
      </c>
      <c r="AF54" s="251"/>
      <c r="AG54" s="250">
        <f>COUNTIF(G54:AD55,"○")</f>
        <v>0</v>
      </c>
      <c r="AH54" s="251"/>
      <c r="AI54" s="250">
        <f>COUNTIF(G54:AD55,"×")</f>
        <v>7</v>
      </c>
      <c r="AJ54" s="251"/>
      <c r="AK54" s="250">
        <f>COUNTIF(G54:AD55,"△")</f>
        <v>0</v>
      </c>
      <c r="AL54" s="251"/>
      <c r="AM54" s="236">
        <f>SUM(G55,Y55,V55,S55,P55,M55,J55,)</f>
        <v>2</v>
      </c>
      <c r="AN54" s="237"/>
      <c r="AO54" s="236">
        <f>SUM(I55,AA55,X55,U55,R55,O55,L55,)</f>
        <v>26</v>
      </c>
      <c r="AP54" s="237"/>
      <c r="AQ54" s="240">
        <f>AM54-AO54</f>
        <v>-24</v>
      </c>
      <c r="AR54" s="241"/>
      <c r="AS54" s="316">
        <f>AG54/7</f>
        <v>0</v>
      </c>
      <c r="AT54" s="317"/>
      <c r="AU54" s="320">
        <v>8</v>
      </c>
      <c r="AV54" s="321"/>
    </row>
    <row r="55" spans="4:48" ht="16.5" customHeight="1">
      <c r="D55" s="325"/>
      <c r="E55" s="326"/>
      <c r="F55" s="327"/>
      <c r="G55" s="13">
        <f>IF(AD41="","",AD41)</f>
        <v>0</v>
      </c>
      <c r="H55" s="14" t="s">
        <v>19</v>
      </c>
      <c r="I55" s="15">
        <f>IF(AB41="","",AB41)</f>
        <v>5</v>
      </c>
      <c r="J55" s="16">
        <f>IF(AD43="","",AD43)</f>
        <v>0</v>
      </c>
      <c r="K55" s="14" t="s">
        <v>19</v>
      </c>
      <c r="L55" s="15">
        <f>IF(AB43="","",AB43)</f>
        <v>1</v>
      </c>
      <c r="M55" s="16">
        <f>IF(AD45="","",AD45)</f>
        <v>0</v>
      </c>
      <c r="N55" s="14" t="s">
        <v>19</v>
      </c>
      <c r="O55" s="15">
        <f>IF(AB45="","",AB45)</f>
        <v>2</v>
      </c>
      <c r="P55" s="16">
        <f>IF(AD47="","",AD47)</f>
        <v>0</v>
      </c>
      <c r="Q55" s="14" t="s">
        <v>19</v>
      </c>
      <c r="R55" s="15">
        <f>IF(AB47="","",AB47)</f>
        <v>10</v>
      </c>
      <c r="S55" s="16">
        <f>IF(AD49="","",AD49)</f>
        <v>2</v>
      </c>
      <c r="T55" s="14" t="s">
        <v>19</v>
      </c>
      <c r="U55" s="15">
        <f>IF(AB49="","",AB49)</f>
        <v>5</v>
      </c>
      <c r="V55" s="16">
        <f>IF(AD51="","",AD51)</f>
        <v>0</v>
      </c>
      <c r="W55" s="14" t="s">
        <v>19</v>
      </c>
      <c r="X55" s="15">
        <f>IF(AB51="","",AB51)</f>
        <v>2</v>
      </c>
      <c r="Y55" s="16">
        <f>IF(AD53="","",AD53)</f>
        <v>0</v>
      </c>
      <c r="Z55" s="14" t="s">
        <v>19</v>
      </c>
      <c r="AA55" s="15">
        <f>IF(AB53="","",AB53)</f>
        <v>1</v>
      </c>
      <c r="AB55" s="225"/>
      <c r="AC55" s="226"/>
      <c r="AD55" s="227"/>
      <c r="AE55" s="252"/>
      <c r="AF55" s="253"/>
      <c r="AG55" s="252"/>
      <c r="AH55" s="253"/>
      <c r="AI55" s="252"/>
      <c r="AJ55" s="253"/>
      <c r="AK55" s="252"/>
      <c r="AL55" s="253"/>
      <c r="AM55" s="238"/>
      <c r="AN55" s="239"/>
      <c r="AO55" s="238"/>
      <c r="AP55" s="239"/>
      <c r="AQ55" s="242"/>
      <c r="AR55" s="243"/>
      <c r="AS55" s="318"/>
      <c r="AT55" s="319"/>
      <c r="AU55" s="320"/>
      <c r="AV55" s="321"/>
    </row>
    <row r="57" spans="1:48" ht="16.5" customHeight="1">
      <c r="A57" s="312" t="s">
        <v>22</v>
      </c>
      <c r="B57" s="313"/>
      <c r="C57" s="314"/>
      <c r="D57" s="314" t="s">
        <v>23</v>
      </c>
      <c r="E57" s="359"/>
      <c r="F57" s="359"/>
      <c r="G57" s="354" t="s">
        <v>24</v>
      </c>
      <c r="H57" s="355"/>
      <c r="I57" s="356"/>
      <c r="J57" s="354" t="s">
        <v>25</v>
      </c>
      <c r="K57" s="355"/>
      <c r="L57" s="356"/>
      <c r="M57" s="354" t="s">
        <v>26</v>
      </c>
      <c r="N57" s="355"/>
      <c r="O57" s="356"/>
      <c r="P57" s="360" t="s">
        <v>27</v>
      </c>
      <c r="Q57" s="361"/>
      <c r="R57" s="362"/>
      <c r="S57" s="354" t="s">
        <v>28</v>
      </c>
      <c r="T57" s="355"/>
      <c r="U57" s="356"/>
      <c r="V57" s="354" t="s">
        <v>29</v>
      </c>
      <c r="W57" s="355"/>
      <c r="X57" s="356"/>
      <c r="Y57" s="354" t="s">
        <v>30</v>
      </c>
      <c r="Z57" s="355"/>
      <c r="AA57" s="356"/>
      <c r="AB57" s="357" t="s">
        <v>31</v>
      </c>
      <c r="AC57" s="254"/>
      <c r="AD57" s="358"/>
      <c r="AE57" s="349" t="s">
        <v>9</v>
      </c>
      <c r="AF57" s="350"/>
      <c r="AG57" s="349" t="s">
        <v>10</v>
      </c>
      <c r="AH57" s="350"/>
      <c r="AI57" s="349" t="s">
        <v>11</v>
      </c>
      <c r="AJ57" s="350"/>
      <c r="AK57" s="349" t="s">
        <v>12</v>
      </c>
      <c r="AL57" s="350"/>
      <c r="AM57" s="349" t="s">
        <v>13</v>
      </c>
      <c r="AN57" s="350"/>
      <c r="AO57" s="349" t="s">
        <v>14</v>
      </c>
      <c r="AP57" s="350"/>
      <c r="AQ57" s="349" t="s">
        <v>15</v>
      </c>
      <c r="AR57" s="350"/>
      <c r="AS57" s="351" t="s">
        <v>16</v>
      </c>
      <c r="AT57" s="352"/>
      <c r="AU57" s="353" t="s">
        <v>17</v>
      </c>
      <c r="AV57" s="350"/>
    </row>
    <row r="58" spans="1:48" ht="16.5" customHeight="1">
      <c r="A58" s="325" t="str">
        <f>D57</f>
        <v>米沢７中</v>
      </c>
      <c r="B58" s="326"/>
      <c r="C58" s="327"/>
      <c r="D58" s="223"/>
      <c r="E58" s="223"/>
      <c r="F58" s="223"/>
      <c r="G58" s="219" t="str">
        <f>IF(G59="","",IF(G59=I59,"△",IF(G59&gt;I59,"○","×")))</f>
        <v>○</v>
      </c>
      <c r="H58" s="220"/>
      <c r="I58" s="221"/>
      <c r="J58" s="219" t="str">
        <f>IF(J59="","",IF(J59=L59,"△",IF(J59&gt;L59,"○","×")))</f>
        <v>○</v>
      </c>
      <c r="K58" s="220"/>
      <c r="L58" s="221"/>
      <c r="M58" s="219" t="str">
        <f>IF(M59="","",IF(M59=O59,"△",IF(M59&gt;O59,"○","×")))</f>
        <v>○</v>
      </c>
      <c r="N58" s="220"/>
      <c r="O58" s="221"/>
      <c r="P58" s="219" t="str">
        <f>IF(P59="","",IF(P59=R59,"△",IF(P59&gt;R59,"○","×")))</f>
        <v>○</v>
      </c>
      <c r="Q58" s="220"/>
      <c r="R58" s="221"/>
      <c r="S58" s="219" t="str">
        <f>IF(S59="","",IF(S59=U59,"△",IF(S59&gt;U59,"○","×")))</f>
        <v>○</v>
      </c>
      <c r="T58" s="220"/>
      <c r="U58" s="221"/>
      <c r="V58" s="219" t="str">
        <f>IF(V59="","",IF(V59=X59,"△",IF(V59&gt;X59,"○","×")))</f>
        <v>×</v>
      </c>
      <c r="W58" s="220"/>
      <c r="X58" s="221"/>
      <c r="Y58" s="219" t="str">
        <f>IF(Y59="","",IF(Y59=AA59,"△",IF(Y59&gt;AA59,"○","×")))</f>
        <v>○</v>
      </c>
      <c r="Z58" s="220"/>
      <c r="AA58" s="221"/>
      <c r="AB58" s="219" t="str">
        <f>IF(AB59="","",IF(AB59=AD59,"△",IF(AB59&gt;AD59,"○","×")))</f>
        <v>○</v>
      </c>
      <c r="AC58" s="220"/>
      <c r="AD58" s="221"/>
      <c r="AE58" s="250">
        <f>((COUNTIF(D58:AD59,"○"))*3)+((COUNTIF(D58:AD59,"△"))*1)</f>
        <v>21</v>
      </c>
      <c r="AF58" s="251"/>
      <c r="AG58" s="250">
        <f>COUNTIF(D58:AD59,"○")</f>
        <v>7</v>
      </c>
      <c r="AH58" s="251"/>
      <c r="AI58" s="250">
        <f>COUNTIF(D58:AD59,"×")</f>
        <v>1</v>
      </c>
      <c r="AJ58" s="251"/>
      <c r="AK58" s="250">
        <f>COUNTIF(D58:AD59,"△")</f>
        <v>0</v>
      </c>
      <c r="AL58" s="251"/>
      <c r="AM58" s="236">
        <f>SUM(Y59,V59,S59,P59,M59,J59,G59,AB59)</f>
        <v>26</v>
      </c>
      <c r="AN58" s="237"/>
      <c r="AO58" s="236">
        <f>SUM(AA59,X59,U59,R59,O59,L59,I59,AD59)</f>
        <v>7</v>
      </c>
      <c r="AP58" s="237"/>
      <c r="AQ58" s="240">
        <f>AM58-AO58</f>
        <v>19</v>
      </c>
      <c r="AR58" s="241"/>
      <c r="AS58" s="342">
        <f>AG58/8</f>
        <v>0.875</v>
      </c>
      <c r="AT58" s="317"/>
      <c r="AU58" s="320">
        <v>2</v>
      </c>
      <c r="AV58" s="321"/>
    </row>
    <row r="59" spans="1:48" ht="16.5" customHeight="1">
      <c r="A59" s="325"/>
      <c r="B59" s="326"/>
      <c r="C59" s="327"/>
      <c r="D59" s="337"/>
      <c r="E59" s="337"/>
      <c r="F59" s="337"/>
      <c r="G59" s="3">
        <v>5</v>
      </c>
      <c r="H59" s="4" t="s">
        <v>20</v>
      </c>
      <c r="I59" s="5">
        <v>2</v>
      </c>
      <c r="J59" s="3">
        <v>7</v>
      </c>
      <c r="K59" s="4" t="s">
        <v>20</v>
      </c>
      <c r="L59" s="5">
        <v>2</v>
      </c>
      <c r="M59" s="3">
        <v>8</v>
      </c>
      <c r="N59" s="4" t="s">
        <v>20</v>
      </c>
      <c r="O59" s="5">
        <v>0</v>
      </c>
      <c r="P59" s="3">
        <v>1</v>
      </c>
      <c r="Q59" s="4" t="s">
        <v>20</v>
      </c>
      <c r="R59" s="5">
        <v>0</v>
      </c>
      <c r="S59" s="3">
        <v>1</v>
      </c>
      <c r="T59" s="4" t="s">
        <v>20</v>
      </c>
      <c r="U59" s="5">
        <v>0</v>
      </c>
      <c r="V59" s="3">
        <v>0</v>
      </c>
      <c r="W59" s="4" t="s">
        <v>20</v>
      </c>
      <c r="X59" s="5">
        <v>2</v>
      </c>
      <c r="Y59" s="3">
        <v>2</v>
      </c>
      <c r="Z59" s="4" t="s">
        <v>20</v>
      </c>
      <c r="AA59" s="5">
        <v>0</v>
      </c>
      <c r="AB59" s="3">
        <v>2</v>
      </c>
      <c r="AC59" s="4" t="s">
        <v>20</v>
      </c>
      <c r="AD59" s="5">
        <v>1</v>
      </c>
      <c r="AE59" s="330"/>
      <c r="AF59" s="331"/>
      <c r="AG59" s="330"/>
      <c r="AH59" s="331"/>
      <c r="AI59" s="330"/>
      <c r="AJ59" s="331"/>
      <c r="AK59" s="330"/>
      <c r="AL59" s="331"/>
      <c r="AM59" s="332"/>
      <c r="AN59" s="333"/>
      <c r="AO59" s="332"/>
      <c r="AP59" s="333"/>
      <c r="AQ59" s="328"/>
      <c r="AR59" s="329"/>
      <c r="AS59" s="318"/>
      <c r="AT59" s="319"/>
      <c r="AU59" s="320"/>
      <c r="AV59" s="321"/>
    </row>
    <row r="60" spans="1:48" ht="16.5" customHeight="1">
      <c r="A60" s="325" t="str">
        <f>G57</f>
        <v>米沢６中</v>
      </c>
      <c r="B60" s="326"/>
      <c r="C60" s="327"/>
      <c r="D60" s="220" t="str">
        <f>IF(D61="","",IF(D61=F61,"△",IF(D61&gt;F61,"○","×")))</f>
        <v>×</v>
      </c>
      <c r="E60" s="220"/>
      <c r="F60" s="221"/>
      <c r="G60" s="343"/>
      <c r="H60" s="344"/>
      <c r="I60" s="345"/>
      <c r="J60" s="219" t="str">
        <f>IF(J61="","",IF(J61=L61,"△",IF(J61&gt;L61,"○","×")))</f>
        <v>○</v>
      </c>
      <c r="K60" s="220"/>
      <c r="L60" s="221"/>
      <c r="M60" s="219" t="str">
        <f>IF(M61="","",IF(M61=O61,"△",IF(M61&gt;O61,"○","×")))</f>
        <v>○</v>
      </c>
      <c r="N60" s="220"/>
      <c r="O60" s="221"/>
      <c r="P60" s="219" t="str">
        <f>IF(P61="","",IF(P61=R61,"△",IF(P61&gt;R61,"○","×")))</f>
        <v>△</v>
      </c>
      <c r="Q60" s="220"/>
      <c r="R60" s="221"/>
      <c r="S60" s="219" t="str">
        <f>IF(S61="","",IF(S61=U61,"△",IF(S61&gt;U61,"○","×")))</f>
        <v>×</v>
      </c>
      <c r="T60" s="220"/>
      <c r="U60" s="221"/>
      <c r="V60" s="219" t="str">
        <f>IF(V61="","",IF(V61=X61,"△",IF(V61&gt;X61,"○","×")))</f>
        <v>×</v>
      </c>
      <c r="W60" s="220"/>
      <c r="X60" s="221"/>
      <c r="Y60" s="219" t="str">
        <f>IF(Y61="","",IF(Y61=AA61,"△",IF(Y61&gt;AA61,"○","×")))</f>
        <v>×</v>
      </c>
      <c r="Z60" s="220"/>
      <c r="AA60" s="221"/>
      <c r="AB60" s="219" t="str">
        <f>IF(AB61="","",IF(AB61=AD61,"△",IF(AB61&gt;AD61,"○","×")))</f>
        <v>×</v>
      </c>
      <c r="AC60" s="220"/>
      <c r="AD60" s="221"/>
      <c r="AE60" s="250">
        <f>((COUNTIF(D60:AD61,"○"))*3)+((COUNTIF(D60:AD61,"△"))*1)</f>
        <v>7</v>
      </c>
      <c r="AF60" s="251"/>
      <c r="AG60" s="250">
        <f>COUNTIF(D60:AD61,"○")</f>
        <v>2</v>
      </c>
      <c r="AH60" s="251"/>
      <c r="AI60" s="250">
        <f>COUNTIF(D60:AD61,"×")</f>
        <v>5</v>
      </c>
      <c r="AJ60" s="251"/>
      <c r="AK60" s="250">
        <f>COUNTIF(D60:AD61,"△")</f>
        <v>1</v>
      </c>
      <c r="AL60" s="251"/>
      <c r="AM60" s="236">
        <f>SUM(Y61,V61,S61,P61,M61,J61,D61,AB61)</f>
        <v>13</v>
      </c>
      <c r="AN60" s="237"/>
      <c r="AO60" s="236">
        <f>SUM(AA61,X61,U61,R61,O61,L61,F61,AD61)</f>
        <v>25</v>
      </c>
      <c r="AP60" s="237"/>
      <c r="AQ60" s="240">
        <f>AM60-AO60</f>
        <v>-12</v>
      </c>
      <c r="AR60" s="241"/>
      <c r="AS60" s="316">
        <f>AG60/8</f>
        <v>0.25</v>
      </c>
      <c r="AT60" s="317"/>
      <c r="AU60" s="320">
        <v>7</v>
      </c>
      <c r="AV60" s="321"/>
    </row>
    <row r="61" spans="1:48" ht="16.5" customHeight="1">
      <c r="A61" s="325"/>
      <c r="B61" s="326"/>
      <c r="C61" s="327"/>
      <c r="D61" s="6">
        <f>IF(I59="","",I59)</f>
        <v>2</v>
      </c>
      <c r="E61" s="7" t="s">
        <v>32</v>
      </c>
      <c r="F61" s="8">
        <f>IF(G59="","",G59)</f>
        <v>5</v>
      </c>
      <c r="G61" s="346"/>
      <c r="H61" s="347"/>
      <c r="I61" s="348"/>
      <c r="J61" s="3">
        <v>3</v>
      </c>
      <c r="K61" s="4" t="s">
        <v>32</v>
      </c>
      <c r="L61" s="5">
        <v>1</v>
      </c>
      <c r="M61" s="3">
        <v>7</v>
      </c>
      <c r="N61" s="4" t="s">
        <v>32</v>
      </c>
      <c r="O61" s="5">
        <v>0</v>
      </c>
      <c r="P61" s="3">
        <v>0</v>
      </c>
      <c r="Q61" s="4" t="s">
        <v>32</v>
      </c>
      <c r="R61" s="5">
        <v>0</v>
      </c>
      <c r="S61" s="3">
        <v>1</v>
      </c>
      <c r="T61" s="4" t="s">
        <v>32</v>
      </c>
      <c r="U61" s="5">
        <v>4</v>
      </c>
      <c r="V61" s="3">
        <v>0</v>
      </c>
      <c r="W61" s="4" t="s">
        <v>32</v>
      </c>
      <c r="X61" s="5">
        <v>5</v>
      </c>
      <c r="Y61" s="3">
        <v>0</v>
      </c>
      <c r="Z61" s="4" t="s">
        <v>32</v>
      </c>
      <c r="AA61" s="5">
        <v>3</v>
      </c>
      <c r="AB61" s="3">
        <v>0</v>
      </c>
      <c r="AC61" s="4" t="s">
        <v>32</v>
      </c>
      <c r="AD61" s="5">
        <v>7</v>
      </c>
      <c r="AE61" s="330"/>
      <c r="AF61" s="331"/>
      <c r="AG61" s="330"/>
      <c r="AH61" s="331"/>
      <c r="AI61" s="330"/>
      <c r="AJ61" s="331"/>
      <c r="AK61" s="330"/>
      <c r="AL61" s="331"/>
      <c r="AM61" s="332"/>
      <c r="AN61" s="333"/>
      <c r="AO61" s="332"/>
      <c r="AP61" s="333"/>
      <c r="AQ61" s="328"/>
      <c r="AR61" s="329"/>
      <c r="AS61" s="318"/>
      <c r="AT61" s="319"/>
      <c r="AU61" s="320"/>
      <c r="AV61" s="321"/>
    </row>
    <row r="62" spans="1:48" ht="16.5" customHeight="1">
      <c r="A62" s="338" t="str">
        <f>J57</f>
        <v>米沢４中</v>
      </c>
      <c r="B62" s="339"/>
      <c r="C62" s="340"/>
      <c r="D62" s="220" t="str">
        <f>IF(D63="","",IF(D63=F63,"△",IF(D63&gt;F63,"○","×")))</f>
        <v>×</v>
      </c>
      <c r="E62" s="220"/>
      <c r="F62" s="220"/>
      <c r="G62" s="219" t="str">
        <f>IF(G63="","",IF(G63=I63,"△",IF(G63&gt;I63,"○","×")))</f>
        <v>×</v>
      </c>
      <c r="H62" s="220"/>
      <c r="I62" s="221"/>
      <c r="J62" s="223"/>
      <c r="K62" s="223"/>
      <c r="L62" s="224"/>
      <c r="M62" s="219" t="str">
        <f>IF(M63="","",IF(M63=O63,"△",IF(M63&gt;O63,"○","×")))</f>
        <v>○</v>
      </c>
      <c r="N62" s="220"/>
      <c r="O62" s="221"/>
      <c r="P62" s="219" t="str">
        <f>IF(P63="","",IF(P63=R63,"△",IF(P63&gt;R63,"○","×")))</f>
        <v>×</v>
      </c>
      <c r="Q62" s="220"/>
      <c r="R62" s="221"/>
      <c r="S62" s="219" t="str">
        <f>IF(S63="","",IF(S63=U63,"△",IF(S63&gt;U63,"○","×")))</f>
        <v>×</v>
      </c>
      <c r="T62" s="220"/>
      <c r="U62" s="221"/>
      <c r="V62" s="219" t="str">
        <f>IF(V63="","",IF(V63=X63,"△",IF(V63&gt;X63,"○","×")))</f>
        <v>×</v>
      </c>
      <c r="W62" s="220"/>
      <c r="X62" s="221"/>
      <c r="Y62" s="219" t="str">
        <f>IF(Y63="","",IF(Y63=AA63,"△",IF(Y63&gt;AA63,"○","×")))</f>
        <v>×</v>
      </c>
      <c r="Z62" s="220"/>
      <c r="AA62" s="221"/>
      <c r="AB62" s="219" t="str">
        <f>IF(AB63="","",IF(AB63=AD63,"△",IF(AB63&gt;AD63,"○","×")))</f>
        <v>×</v>
      </c>
      <c r="AC62" s="220"/>
      <c r="AD62" s="221"/>
      <c r="AE62" s="250">
        <f>((COUNTIF(D62:AD63,"○"))*3)+((COUNTIF(D62:AD63,"△"))*1)</f>
        <v>3</v>
      </c>
      <c r="AF62" s="251"/>
      <c r="AG62" s="250">
        <f>COUNTIF(D62:AD63,"○")</f>
        <v>1</v>
      </c>
      <c r="AH62" s="251"/>
      <c r="AI62" s="250">
        <f>COUNTIF(D62:AD63,"×")</f>
        <v>7</v>
      </c>
      <c r="AJ62" s="251"/>
      <c r="AK62" s="250">
        <f>COUNTIF(D62:AD63,"△")</f>
        <v>0</v>
      </c>
      <c r="AL62" s="251"/>
      <c r="AM62" s="236">
        <f>SUM(Y63,V63,S63,P63,M63,D63,G63,AB63)</f>
        <v>10</v>
      </c>
      <c r="AN62" s="237"/>
      <c r="AO62" s="236">
        <f>SUM(AA63,X63,U63,R63,O63,F63,I63,AD63)</f>
        <v>26</v>
      </c>
      <c r="AP62" s="237"/>
      <c r="AQ62" s="240">
        <f>AM62-AO62</f>
        <v>-16</v>
      </c>
      <c r="AR62" s="241"/>
      <c r="AS62" s="316">
        <f>AG62/8</f>
        <v>0.125</v>
      </c>
      <c r="AT62" s="317"/>
      <c r="AU62" s="320">
        <v>8</v>
      </c>
      <c r="AV62" s="321"/>
    </row>
    <row r="63" spans="1:48" ht="16.5" customHeight="1">
      <c r="A63" s="338"/>
      <c r="B63" s="339"/>
      <c r="C63" s="340"/>
      <c r="D63" s="6">
        <f>IF(L59="","",L59)</f>
        <v>2</v>
      </c>
      <c r="E63" s="7" t="s">
        <v>33</v>
      </c>
      <c r="F63" s="6">
        <f>IF(J59="","",J59)</f>
        <v>7</v>
      </c>
      <c r="G63" s="9">
        <f>IF(L61="","",L61)</f>
        <v>1</v>
      </c>
      <c r="H63" s="7" t="s">
        <v>33</v>
      </c>
      <c r="I63" s="8">
        <f>IF(J61="","",J61)</f>
        <v>3</v>
      </c>
      <c r="J63" s="337"/>
      <c r="K63" s="337"/>
      <c r="L63" s="341"/>
      <c r="M63" s="3">
        <v>5</v>
      </c>
      <c r="N63" s="4" t="s">
        <v>33</v>
      </c>
      <c r="O63" s="5">
        <v>0</v>
      </c>
      <c r="P63" s="3">
        <v>0</v>
      </c>
      <c r="Q63" s="4" t="s">
        <v>33</v>
      </c>
      <c r="R63" s="5">
        <v>2</v>
      </c>
      <c r="S63" s="3">
        <v>1</v>
      </c>
      <c r="T63" s="4" t="s">
        <v>33</v>
      </c>
      <c r="U63" s="5">
        <v>2</v>
      </c>
      <c r="V63" s="3">
        <v>0</v>
      </c>
      <c r="W63" s="4" t="s">
        <v>33</v>
      </c>
      <c r="X63" s="5">
        <v>7</v>
      </c>
      <c r="Y63" s="3">
        <v>1</v>
      </c>
      <c r="Z63" s="4" t="s">
        <v>33</v>
      </c>
      <c r="AA63" s="5">
        <v>2</v>
      </c>
      <c r="AB63" s="3">
        <v>0</v>
      </c>
      <c r="AC63" s="4" t="s">
        <v>33</v>
      </c>
      <c r="AD63" s="5">
        <v>3</v>
      </c>
      <c r="AE63" s="330"/>
      <c r="AF63" s="331"/>
      <c r="AG63" s="330"/>
      <c r="AH63" s="331"/>
      <c r="AI63" s="330"/>
      <c r="AJ63" s="331"/>
      <c r="AK63" s="330"/>
      <c r="AL63" s="331"/>
      <c r="AM63" s="332"/>
      <c r="AN63" s="333"/>
      <c r="AO63" s="332"/>
      <c r="AP63" s="333"/>
      <c r="AQ63" s="328"/>
      <c r="AR63" s="329"/>
      <c r="AS63" s="318"/>
      <c r="AT63" s="319"/>
      <c r="AU63" s="320"/>
      <c r="AV63" s="321"/>
    </row>
    <row r="64" spans="1:48" ht="16.5" customHeight="1">
      <c r="A64" s="338" t="str">
        <f>M57</f>
        <v>高畠４中</v>
      </c>
      <c r="B64" s="339"/>
      <c r="C64" s="340"/>
      <c r="D64" s="220" t="str">
        <f>IF(D65="","",IF(D65=F65,"△",IF(D65&gt;F65,"○","×")))</f>
        <v>×</v>
      </c>
      <c r="E64" s="220"/>
      <c r="F64" s="220"/>
      <c r="G64" s="219" t="str">
        <f>IF(G65="","",IF(G65=I65,"△",IF(G65&gt;I65,"○","×")))</f>
        <v>×</v>
      </c>
      <c r="H64" s="220"/>
      <c r="I64" s="221"/>
      <c r="J64" s="220" t="str">
        <f>IF(J65="","",IF(J65=L65,"△",IF(J65&gt;L65,"○","×")))</f>
        <v>×</v>
      </c>
      <c r="K64" s="220"/>
      <c r="L64" s="221"/>
      <c r="M64" s="223"/>
      <c r="N64" s="223"/>
      <c r="O64" s="223"/>
      <c r="P64" s="219" t="str">
        <f>IF(P65="","",IF(P65=R65,"△",IF(P65&gt;R65,"○","×")))</f>
        <v>×</v>
      </c>
      <c r="Q64" s="220"/>
      <c r="R64" s="221"/>
      <c r="S64" s="219" t="str">
        <f>IF(S65="","",IF(S65=U65,"△",IF(S65&gt;U65,"○","×")))</f>
        <v>×</v>
      </c>
      <c r="T64" s="220"/>
      <c r="U64" s="221"/>
      <c r="V64" s="219" t="str">
        <f>IF(V65="","",IF(V65=X65,"△",IF(V65&gt;X65,"○","×")))</f>
        <v>×</v>
      </c>
      <c r="W64" s="220"/>
      <c r="X64" s="221"/>
      <c r="Y64" s="219" t="str">
        <f>IF(Y65="","",IF(Y65=AA65,"△",IF(Y65&gt;AA65,"○","×")))</f>
        <v>×</v>
      </c>
      <c r="Z64" s="220"/>
      <c r="AA64" s="221"/>
      <c r="AB64" s="219" t="str">
        <f>IF(AB65="","",IF(AB65=AD65,"△",IF(AB65&gt;AD65,"○","×")))</f>
        <v>×</v>
      </c>
      <c r="AC64" s="220"/>
      <c r="AD64" s="221"/>
      <c r="AE64" s="250">
        <f>((COUNTIF(D64:AD65,"○"))*3)+((COUNTIF(D64:AD65,"△"))*1)</f>
        <v>0</v>
      </c>
      <c r="AF64" s="251"/>
      <c r="AG64" s="250">
        <f>COUNTIF(D64:AD65,"○")</f>
        <v>0</v>
      </c>
      <c r="AH64" s="251"/>
      <c r="AI64" s="250">
        <f>COUNTIF(D64:AD65,"×")</f>
        <v>8</v>
      </c>
      <c r="AJ64" s="251"/>
      <c r="AK64" s="250">
        <f>COUNTIF(D64:AD65,"△")</f>
        <v>0</v>
      </c>
      <c r="AL64" s="251"/>
      <c r="AM64" s="236">
        <f>SUM(Y65,V65,S65,P65,D65,J65,G65,AB65)</f>
        <v>0</v>
      </c>
      <c r="AN64" s="237"/>
      <c r="AO64" s="236">
        <f>SUM(AA65,X65,U65,R65,F65,L65,I65,AD65)</f>
        <v>60</v>
      </c>
      <c r="AP64" s="237"/>
      <c r="AQ64" s="240">
        <f>AM64-AO64</f>
        <v>-60</v>
      </c>
      <c r="AR64" s="241"/>
      <c r="AS64" s="316">
        <f>AG64/8</f>
        <v>0</v>
      </c>
      <c r="AT64" s="317"/>
      <c r="AU64" s="320">
        <v>9</v>
      </c>
      <c r="AV64" s="321"/>
    </row>
    <row r="65" spans="1:48" ht="16.5" customHeight="1">
      <c r="A65" s="338"/>
      <c r="B65" s="339"/>
      <c r="C65" s="340"/>
      <c r="D65" s="6">
        <f>IF(O59="","",O59)</f>
        <v>0</v>
      </c>
      <c r="E65" s="7" t="s">
        <v>33</v>
      </c>
      <c r="F65" s="6">
        <f>IF(M59="","",M59)</f>
        <v>8</v>
      </c>
      <c r="G65" s="9">
        <f>IF(O61="","",O61)</f>
        <v>0</v>
      </c>
      <c r="H65" s="7" t="s">
        <v>33</v>
      </c>
      <c r="I65" s="8">
        <f>IF(M61="","",M61)</f>
        <v>7</v>
      </c>
      <c r="J65" s="6">
        <f>IF(O63="","",O63)</f>
        <v>0</v>
      </c>
      <c r="K65" s="7" t="s">
        <v>33</v>
      </c>
      <c r="L65" s="8">
        <f>IF(M63="","",M63)</f>
        <v>5</v>
      </c>
      <c r="M65" s="337"/>
      <c r="N65" s="337"/>
      <c r="O65" s="337"/>
      <c r="P65" s="3">
        <v>0</v>
      </c>
      <c r="Q65" s="4" t="s">
        <v>33</v>
      </c>
      <c r="R65" s="5">
        <v>11</v>
      </c>
      <c r="S65" s="3">
        <v>0</v>
      </c>
      <c r="T65" s="4" t="s">
        <v>33</v>
      </c>
      <c r="U65" s="5">
        <v>4</v>
      </c>
      <c r="V65" s="3">
        <v>0</v>
      </c>
      <c r="W65" s="4" t="s">
        <v>33</v>
      </c>
      <c r="X65" s="5">
        <v>16</v>
      </c>
      <c r="Y65" s="3">
        <v>0</v>
      </c>
      <c r="Z65" s="4" t="s">
        <v>33</v>
      </c>
      <c r="AA65" s="5">
        <v>1</v>
      </c>
      <c r="AB65" s="3">
        <v>0</v>
      </c>
      <c r="AC65" s="4" t="s">
        <v>33</v>
      </c>
      <c r="AD65" s="5">
        <v>8</v>
      </c>
      <c r="AE65" s="330"/>
      <c r="AF65" s="331"/>
      <c r="AG65" s="330"/>
      <c r="AH65" s="331"/>
      <c r="AI65" s="330"/>
      <c r="AJ65" s="331"/>
      <c r="AK65" s="330"/>
      <c r="AL65" s="331"/>
      <c r="AM65" s="332"/>
      <c r="AN65" s="333"/>
      <c r="AO65" s="332"/>
      <c r="AP65" s="333"/>
      <c r="AQ65" s="328"/>
      <c r="AR65" s="329"/>
      <c r="AS65" s="318"/>
      <c r="AT65" s="319"/>
      <c r="AU65" s="320"/>
      <c r="AV65" s="321"/>
    </row>
    <row r="66" spans="1:48" ht="16.5" customHeight="1">
      <c r="A66" s="334" t="str">
        <f>P57</f>
        <v>アヴァンサール</v>
      </c>
      <c r="B66" s="335"/>
      <c r="C66" s="336"/>
      <c r="D66" s="220" t="str">
        <f>IF(D67="","",IF(D67=F67,"△",IF(D67&gt;F67,"○","×")))</f>
        <v>×</v>
      </c>
      <c r="E66" s="220"/>
      <c r="F66" s="220"/>
      <c r="G66" s="219" t="str">
        <f>IF(G67="","",IF(G67=I67,"△",IF(G67&gt;I67,"○","×")))</f>
        <v>△</v>
      </c>
      <c r="H66" s="220"/>
      <c r="I66" s="221"/>
      <c r="J66" s="220" t="str">
        <f>IF(J67="","",IF(J67=L67,"△",IF(J67&gt;L67,"○","×")))</f>
        <v>○</v>
      </c>
      <c r="K66" s="220"/>
      <c r="L66" s="221"/>
      <c r="M66" s="219" t="str">
        <f>IF(M67="","",IF(M67=O67,"△",IF(M67&gt;O67,"○","×")))</f>
        <v>○</v>
      </c>
      <c r="N66" s="220"/>
      <c r="O66" s="221"/>
      <c r="P66" s="223"/>
      <c r="Q66" s="223"/>
      <c r="R66" s="223"/>
      <c r="S66" s="219" t="str">
        <f>IF(S67="","",IF(S67=U67,"△",IF(S67&gt;U67,"○","×")))</f>
        <v>○</v>
      </c>
      <c r="T66" s="220"/>
      <c r="U66" s="221"/>
      <c r="V66" s="219" t="str">
        <f>IF(V67="","",IF(V67=X67,"△",IF(V67&gt;X67,"○","×")))</f>
        <v>×</v>
      </c>
      <c r="W66" s="220"/>
      <c r="X66" s="221"/>
      <c r="Y66" s="219" t="str">
        <f>IF(Y67="","",IF(Y67=AA67,"△",IF(Y67&gt;AA67,"○","×")))</f>
        <v>○</v>
      </c>
      <c r="Z66" s="220"/>
      <c r="AA66" s="221"/>
      <c r="AB66" s="219" t="str">
        <f>IF(AB67="","",IF(AB67=AD67,"△",IF(AB67&gt;AD67,"○","×")))</f>
        <v>×</v>
      </c>
      <c r="AC66" s="220"/>
      <c r="AD66" s="221"/>
      <c r="AE66" s="250">
        <f>((COUNTIF(D66:AD67,"○"))*3)+((COUNTIF(D66:AD67,"△"))*1)</f>
        <v>13</v>
      </c>
      <c r="AF66" s="251"/>
      <c r="AG66" s="250">
        <f>COUNTIF(D66:AD67,"○")</f>
        <v>4</v>
      </c>
      <c r="AH66" s="251"/>
      <c r="AI66" s="250">
        <f>COUNTIF(D66:AD67,"×")</f>
        <v>3</v>
      </c>
      <c r="AJ66" s="251"/>
      <c r="AK66" s="250">
        <f>COUNTIF(D66:AD67,"△")</f>
        <v>1</v>
      </c>
      <c r="AL66" s="251"/>
      <c r="AM66" s="236">
        <f>SUM(Y67,V67,S67,D67,M67,J67,G67,AB67)</f>
        <v>17</v>
      </c>
      <c r="AN66" s="237"/>
      <c r="AO66" s="236">
        <f>SUM(AA67,X67,U67,F67,O67,L67,I67,AD67)</f>
        <v>7</v>
      </c>
      <c r="AP66" s="237"/>
      <c r="AQ66" s="240">
        <f>AM66-AO66</f>
        <v>10</v>
      </c>
      <c r="AR66" s="241"/>
      <c r="AS66" s="316">
        <f>AG66/8</f>
        <v>0.5</v>
      </c>
      <c r="AT66" s="317"/>
      <c r="AU66" s="320">
        <v>4</v>
      </c>
      <c r="AV66" s="321"/>
    </row>
    <row r="67" spans="1:48" ht="16.5" customHeight="1">
      <c r="A67" s="334"/>
      <c r="B67" s="335"/>
      <c r="C67" s="336"/>
      <c r="D67" s="6">
        <f>IF(R59="","",R59)</f>
        <v>0</v>
      </c>
      <c r="E67" s="7" t="s">
        <v>33</v>
      </c>
      <c r="F67" s="6">
        <f>IF(P59="","",P59)</f>
        <v>1</v>
      </c>
      <c r="G67" s="9">
        <f>IF(R61="","",R61)</f>
        <v>0</v>
      </c>
      <c r="H67" s="7" t="s">
        <v>33</v>
      </c>
      <c r="I67" s="8">
        <f>IF(P61="","",P61)</f>
        <v>0</v>
      </c>
      <c r="J67" s="6">
        <f>IF(R63="","",R63)</f>
        <v>2</v>
      </c>
      <c r="K67" s="7" t="s">
        <v>33</v>
      </c>
      <c r="L67" s="8">
        <f>IF(P63="","",P63)</f>
        <v>0</v>
      </c>
      <c r="M67" s="9">
        <f>IF(R65="","",R65)</f>
        <v>11</v>
      </c>
      <c r="N67" s="7" t="s">
        <v>33</v>
      </c>
      <c r="O67" s="8">
        <f>IF(P65="","",P65)</f>
        <v>0</v>
      </c>
      <c r="P67" s="337"/>
      <c r="Q67" s="337"/>
      <c r="R67" s="337"/>
      <c r="S67" s="10">
        <v>2</v>
      </c>
      <c r="T67" s="11" t="s">
        <v>33</v>
      </c>
      <c r="U67" s="12">
        <v>0</v>
      </c>
      <c r="V67" s="3">
        <v>1</v>
      </c>
      <c r="W67" s="4" t="s">
        <v>33</v>
      </c>
      <c r="X67" s="5">
        <v>3</v>
      </c>
      <c r="Y67" s="3">
        <v>1</v>
      </c>
      <c r="Z67" s="4" t="s">
        <v>33</v>
      </c>
      <c r="AA67" s="5">
        <v>0</v>
      </c>
      <c r="AB67" s="3">
        <v>0</v>
      </c>
      <c r="AC67" s="4" t="s">
        <v>33</v>
      </c>
      <c r="AD67" s="5">
        <v>3</v>
      </c>
      <c r="AE67" s="330"/>
      <c r="AF67" s="331"/>
      <c r="AG67" s="330"/>
      <c r="AH67" s="331"/>
      <c r="AI67" s="330"/>
      <c r="AJ67" s="331"/>
      <c r="AK67" s="330"/>
      <c r="AL67" s="331"/>
      <c r="AM67" s="332"/>
      <c r="AN67" s="333"/>
      <c r="AO67" s="332"/>
      <c r="AP67" s="333"/>
      <c r="AQ67" s="328"/>
      <c r="AR67" s="329"/>
      <c r="AS67" s="318"/>
      <c r="AT67" s="319"/>
      <c r="AU67" s="320"/>
      <c r="AV67" s="321"/>
    </row>
    <row r="68" spans="1:48" ht="16.5" customHeight="1">
      <c r="A68" s="334" t="str">
        <f>S57</f>
        <v>宮内中</v>
      </c>
      <c r="B68" s="335"/>
      <c r="C68" s="336"/>
      <c r="D68" s="220" t="str">
        <f>IF(D69="","",IF(D69=F69,"△",IF(D69&gt;F69,"○","×")))</f>
        <v>×</v>
      </c>
      <c r="E68" s="220"/>
      <c r="F68" s="220"/>
      <c r="G68" s="219" t="str">
        <f>IF(G69="","",IF(G69=I69,"△",IF(G69&gt;I69,"○","×")))</f>
        <v>○</v>
      </c>
      <c r="H68" s="220"/>
      <c r="I68" s="221"/>
      <c r="J68" s="220" t="str">
        <f>IF(J69="","",IF(J69=L69,"△",IF(J69&gt;L69,"○","×")))</f>
        <v>○</v>
      </c>
      <c r="K68" s="220"/>
      <c r="L68" s="221"/>
      <c r="M68" s="219" t="str">
        <f>IF(M69="","",IF(M69=O69,"△",IF(M69&gt;O69,"○","×")))</f>
        <v>○</v>
      </c>
      <c r="N68" s="220"/>
      <c r="O68" s="221"/>
      <c r="P68" s="219" t="str">
        <f>IF(P69="","",IF(P69=R69,"△",IF(P69&gt;R69,"○","×")))</f>
        <v>×</v>
      </c>
      <c r="Q68" s="220"/>
      <c r="R68" s="221"/>
      <c r="S68" s="222"/>
      <c r="T68" s="223"/>
      <c r="U68" s="224"/>
      <c r="V68" s="219" t="str">
        <f>IF(V69="","",IF(V69=X69,"△",IF(V69&gt;X69,"○","×")))</f>
        <v>×</v>
      </c>
      <c r="W68" s="220"/>
      <c r="X68" s="221"/>
      <c r="Y68" s="219" t="str">
        <f>IF(Y69="","",IF(Y69=AA69,"△",IF(Y69&gt;AA69,"○","×")))</f>
        <v>×</v>
      </c>
      <c r="Z68" s="220"/>
      <c r="AA68" s="221"/>
      <c r="AB68" s="219" t="str">
        <f>IF(AB69="","",IF(AB69=AD69,"△",IF(AB69&gt;AD69,"○","×")))</f>
        <v>○</v>
      </c>
      <c r="AC68" s="220"/>
      <c r="AD68" s="221"/>
      <c r="AE68" s="250">
        <f>((COUNTIF(D68:AD69,"○"))*3)+((COUNTIF(D68:AD69,"△"))*1)</f>
        <v>12</v>
      </c>
      <c r="AF68" s="251"/>
      <c r="AG68" s="250">
        <f>COUNTIF(D68:AD69,"○")</f>
        <v>4</v>
      </c>
      <c r="AH68" s="251"/>
      <c r="AI68" s="250">
        <f>COUNTIF(D68:AD69,"×")</f>
        <v>4</v>
      </c>
      <c r="AJ68" s="251"/>
      <c r="AK68" s="250">
        <f>COUNTIF(D68:AD69,"△")</f>
        <v>0</v>
      </c>
      <c r="AL68" s="251"/>
      <c r="AM68" s="236">
        <f>SUM(Y69,V69,D69,P69,M69,J69,G69,AB69)</f>
        <v>14</v>
      </c>
      <c r="AN68" s="237"/>
      <c r="AO68" s="236">
        <f>SUM(AA69,X69,F69,R69,O69,L69,I69,AD69)</f>
        <v>11</v>
      </c>
      <c r="AP68" s="237"/>
      <c r="AQ68" s="240">
        <f>AM68-AO68</f>
        <v>3</v>
      </c>
      <c r="AR68" s="241"/>
      <c r="AS68" s="316">
        <f>AG68/8</f>
        <v>0.5</v>
      </c>
      <c r="AT68" s="317"/>
      <c r="AU68" s="320">
        <v>5</v>
      </c>
      <c r="AV68" s="321"/>
    </row>
    <row r="69" spans="1:48" ht="16.5" customHeight="1">
      <c r="A69" s="334"/>
      <c r="B69" s="335"/>
      <c r="C69" s="336"/>
      <c r="D69" s="6">
        <f>IF(U59="","",U59)</f>
        <v>0</v>
      </c>
      <c r="E69" s="7" t="s">
        <v>33</v>
      </c>
      <c r="F69" s="6">
        <f>IF(S59="","",S59)</f>
        <v>1</v>
      </c>
      <c r="G69" s="9">
        <f>IF(U61="","",U61)</f>
        <v>4</v>
      </c>
      <c r="H69" s="7" t="s">
        <v>33</v>
      </c>
      <c r="I69" s="8">
        <f>IF(S61="","",S61)</f>
        <v>1</v>
      </c>
      <c r="J69" s="6">
        <f>IF(U63="","",U63)</f>
        <v>2</v>
      </c>
      <c r="K69" s="7" t="s">
        <v>33</v>
      </c>
      <c r="L69" s="8">
        <f>IF(S63="","",S63)</f>
        <v>1</v>
      </c>
      <c r="M69" s="9">
        <f>IF(U65="","",U65)</f>
        <v>4</v>
      </c>
      <c r="N69" s="7" t="s">
        <v>33</v>
      </c>
      <c r="O69" s="8">
        <f>IF(S65="","",S65)</f>
        <v>0</v>
      </c>
      <c r="P69" s="9">
        <f>IF(U67="","",U67)</f>
        <v>0</v>
      </c>
      <c r="Q69" s="7" t="s">
        <v>33</v>
      </c>
      <c r="R69" s="8">
        <f>IF(S67="","",S67)</f>
        <v>2</v>
      </c>
      <c r="S69" s="225"/>
      <c r="T69" s="226"/>
      <c r="U69" s="227"/>
      <c r="V69" s="3">
        <v>0</v>
      </c>
      <c r="W69" s="4" t="s">
        <v>33</v>
      </c>
      <c r="X69" s="5">
        <v>3</v>
      </c>
      <c r="Y69" s="3">
        <v>1</v>
      </c>
      <c r="Z69" s="4" t="s">
        <v>33</v>
      </c>
      <c r="AA69" s="5">
        <v>3</v>
      </c>
      <c r="AB69" s="3">
        <v>3</v>
      </c>
      <c r="AC69" s="4" t="s">
        <v>33</v>
      </c>
      <c r="AD69" s="5">
        <v>0</v>
      </c>
      <c r="AE69" s="330"/>
      <c r="AF69" s="331"/>
      <c r="AG69" s="330"/>
      <c r="AH69" s="331"/>
      <c r="AI69" s="330"/>
      <c r="AJ69" s="331"/>
      <c r="AK69" s="330"/>
      <c r="AL69" s="331"/>
      <c r="AM69" s="332"/>
      <c r="AN69" s="333"/>
      <c r="AO69" s="332"/>
      <c r="AP69" s="333"/>
      <c r="AQ69" s="328"/>
      <c r="AR69" s="329"/>
      <c r="AS69" s="318"/>
      <c r="AT69" s="319"/>
      <c r="AU69" s="320"/>
      <c r="AV69" s="321"/>
    </row>
    <row r="70" spans="1:48" ht="16.5" customHeight="1">
      <c r="A70" s="325" t="str">
        <f>V57</f>
        <v>ＦＣ米沢</v>
      </c>
      <c r="B70" s="326"/>
      <c r="C70" s="327"/>
      <c r="D70" s="220" t="str">
        <f>IF(D71="","",IF(D71=F71,"△",IF(D71&gt;F71,"○","×")))</f>
        <v>○</v>
      </c>
      <c r="E70" s="220"/>
      <c r="F70" s="220"/>
      <c r="G70" s="219" t="str">
        <f>IF(G71="","",IF(G71=I71,"△",IF(G71&gt;I71,"○","×")))</f>
        <v>○</v>
      </c>
      <c r="H70" s="220"/>
      <c r="I70" s="221"/>
      <c r="J70" s="220" t="str">
        <f>IF(J71="","",IF(J71=L71,"△",IF(J71&gt;L71,"○","×")))</f>
        <v>○</v>
      </c>
      <c r="K70" s="220"/>
      <c r="L70" s="221"/>
      <c r="M70" s="219" t="str">
        <f>IF(M71="","",IF(M71=O71,"△",IF(M71&gt;O71,"○","×")))</f>
        <v>○</v>
      </c>
      <c r="N70" s="220"/>
      <c r="O70" s="221"/>
      <c r="P70" s="219" t="str">
        <f>IF(P71="","",IF(P71=R71,"△",IF(P71&gt;R71,"○","×")))</f>
        <v>○</v>
      </c>
      <c r="Q70" s="220"/>
      <c r="R70" s="221"/>
      <c r="S70" s="219" t="str">
        <f>IF(S71="","",IF(S71=U71,"△",IF(S71&gt;U71,"○","×")))</f>
        <v>○</v>
      </c>
      <c r="T70" s="220"/>
      <c r="U70" s="221"/>
      <c r="V70" s="222"/>
      <c r="W70" s="223"/>
      <c r="X70" s="224"/>
      <c r="Y70" s="219" t="str">
        <f>IF(Y71="","",IF(Y71=AA71,"△",IF(Y71&gt;AA71,"○","×")))</f>
        <v>○</v>
      </c>
      <c r="Z70" s="220"/>
      <c r="AA70" s="221"/>
      <c r="AB70" s="219" t="str">
        <f>IF(AB71="","",IF(AB71=AD71,"△",IF(AB71&gt;AD71,"○","×")))</f>
        <v>×</v>
      </c>
      <c r="AC70" s="220"/>
      <c r="AD70" s="221"/>
      <c r="AE70" s="250">
        <f>((COUNTIF(D70:AD71,"○"))*3)+((COUNTIF(D70:AD71,"△"))*1)</f>
        <v>21</v>
      </c>
      <c r="AF70" s="251"/>
      <c r="AG70" s="250">
        <f>COUNTIF(D70:AD71,"○")</f>
        <v>7</v>
      </c>
      <c r="AH70" s="251"/>
      <c r="AI70" s="250">
        <f>COUNTIF(D70:AD71,"×")</f>
        <v>1</v>
      </c>
      <c r="AJ70" s="251"/>
      <c r="AK70" s="250">
        <f>COUNTIF(D70:AD71,"△")</f>
        <v>0</v>
      </c>
      <c r="AL70" s="251"/>
      <c r="AM70" s="236">
        <f>SUM(Y71,D71,S71,P71,M71,J71,G71,AB71)</f>
        <v>38</v>
      </c>
      <c r="AN70" s="237"/>
      <c r="AO70" s="236">
        <f>SUM(AA71,F71,U71,R71,O71,L71,I71,AD71)</f>
        <v>4</v>
      </c>
      <c r="AP70" s="237"/>
      <c r="AQ70" s="240">
        <f>AM70-AO70</f>
        <v>34</v>
      </c>
      <c r="AR70" s="241"/>
      <c r="AS70" s="316">
        <f>AG70/8</f>
        <v>0.875</v>
      </c>
      <c r="AT70" s="317"/>
      <c r="AU70" s="320">
        <v>1</v>
      </c>
      <c r="AV70" s="321"/>
    </row>
    <row r="71" spans="1:48" ht="16.5" customHeight="1">
      <c r="A71" s="325"/>
      <c r="B71" s="326"/>
      <c r="C71" s="327"/>
      <c r="D71" s="6">
        <f>IF(X59="","",X59)</f>
        <v>2</v>
      </c>
      <c r="E71" s="7" t="s">
        <v>33</v>
      </c>
      <c r="F71" s="6">
        <f>IF(V59="","",V59)</f>
        <v>0</v>
      </c>
      <c r="G71" s="9">
        <f>IF(X61="","",X61)</f>
        <v>5</v>
      </c>
      <c r="H71" s="7" t="s">
        <v>33</v>
      </c>
      <c r="I71" s="8">
        <f>IF(V61="","",V61)</f>
        <v>0</v>
      </c>
      <c r="J71" s="6">
        <f>IF(X63="","",X63)</f>
        <v>7</v>
      </c>
      <c r="K71" s="7" t="s">
        <v>33</v>
      </c>
      <c r="L71" s="8">
        <f>IF(V63="","",V63)</f>
        <v>0</v>
      </c>
      <c r="M71" s="9">
        <f>IF(X65="","",X65)</f>
        <v>16</v>
      </c>
      <c r="N71" s="7" t="s">
        <v>33</v>
      </c>
      <c r="O71" s="8">
        <f>IF(V65="","",V65)</f>
        <v>0</v>
      </c>
      <c r="P71" s="9">
        <f>IF(X67="","",X67)</f>
        <v>3</v>
      </c>
      <c r="Q71" s="7" t="s">
        <v>33</v>
      </c>
      <c r="R71" s="8">
        <f>IF(V67="","",V67)</f>
        <v>1</v>
      </c>
      <c r="S71" s="9">
        <f>IF(X69="","",X69)</f>
        <v>3</v>
      </c>
      <c r="T71" s="7" t="s">
        <v>33</v>
      </c>
      <c r="U71" s="8">
        <f>IF(V69="","",V69)</f>
        <v>0</v>
      </c>
      <c r="V71" s="225"/>
      <c r="W71" s="226"/>
      <c r="X71" s="227"/>
      <c r="Y71" s="3">
        <v>1</v>
      </c>
      <c r="Z71" s="4" t="s">
        <v>33</v>
      </c>
      <c r="AA71" s="5">
        <v>0</v>
      </c>
      <c r="AB71" s="3">
        <v>1</v>
      </c>
      <c r="AC71" s="4" t="s">
        <v>33</v>
      </c>
      <c r="AD71" s="5">
        <v>3</v>
      </c>
      <c r="AE71" s="252"/>
      <c r="AF71" s="253"/>
      <c r="AG71" s="252"/>
      <c r="AH71" s="253"/>
      <c r="AI71" s="252"/>
      <c r="AJ71" s="253"/>
      <c r="AK71" s="252"/>
      <c r="AL71" s="253"/>
      <c r="AM71" s="238"/>
      <c r="AN71" s="239"/>
      <c r="AO71" s="238"/>
      <c r="AP71" s="239"/>
      <c r="AQ71" s="242"/>
      <c r="AR71" s="243"/>
      <c r="AS71" s="318"/>
      <c r="AT71" s="319"/>
      <c r="AU71" s="320"/>
      <c r="AV71" s="321"/>
    </row>
    <row r="72" spans="1:48" ht="16.5" customHeight="1">
      <c r="A72" s="325" t="str">
        <f>Y57</f>
        <v>赤湯中</v>
      </c>
      <c r="B72" s="326"/>
      <c r="C72" s="327"/>
      <c r="D72" s="220" t="str">
        <f>IF(D73="","",IF(D73=F73,"△",IF(D73&gt;F73,"○","×")))</f>
        <v>×</v>
      </c>
      <c r="E72" s="220"/>
      <c r="F72" s="221"/>
      <c r="G72" s="219" t="str">
        <f>IF(G73="","",IF(G73=I73,"△",IF(G73&gt;I73,"○","×")))</f>
        <v>○</v>
      </c>
      <c r="H72" s="220"/>
      <c r="I72" s="221"/>
      <c r="J72" s="219" t="str">
        <f>IF(J73="","",IF(J73=L73,"△",IF(J73&gt;L73,"○","×")))</f>
        <v>○</v>
      </c>
      <c r="K72" s="220"/>
      <c r="L72" s="221"/>
      <c r="M72" s="219" t="str">
        <f>IF(M73="","",IF(M73=O73,"△",IF(M73&gt;O73,"○","×")))</f>
        <v>○</v>
      </c>
      <c r="N72" s="220"/>
      <c r="O72" s="221"/>
      <c r="P72" s="219" t="str">
        <f>IF(P73="","",IF(P73=R73,"△",IF(P73&gt;R73,"○","×")))</f>
        <v>×</v>
      </c>
      <c r="Q72" s="220"/>
      <c r="R72" s="221"/>
      <c r="S72" s="219" t="str">
        <f>IF(S73="","",IF(S73=U73,"△",IF(S73&gt;U73,"○","×")))</f>
        <v>○</v>
      </c>
      <c r="T72" s="220"/>
      <c r="U72" s="221"/>
      <c r="V72" s="219" t="str">
        <f>IF(V73="","",IF(V73=X73,"△",IF(V73&gt;X73,"○","×")))</f>
        <v>×</v>
      </c>
      <c r="W72" s="220"/>
      <c r="X72" s="221"/>
      <c r="Y72" s="222"/>
      <c r="Z72" s="223"/>
      <c r="AA72" s="224"/>
      <c r="AB72" s="219" t="str">
        <f>IF(AB73="","",IF(AB73=AD73,"△",IF(AB73&gt;AD73,"○","×")))</f>
        <v>×</v>
      </c>
      <c r="AC72" s="220"/>
      <c r="AD72" s="221"/>
      <c r="AE72" s="250">
        <f>((COUNTIF(D72:AD73,"○"))*3)+((COUNTIF(D72:AD73,"△"))*1)</f>
        <v>12</v>
      </c>
      <c r="AF72" s="251"/>
      <c r="AG72" s="250">
        <f>COUNTIF(D72:AD73,"○")</f>
        <v>4</v>
      </c>
      <c r="AH72" s="251"/>
      <c r="AI72" s="250">
        <f>COUNTIF(D72:AD73,"×")</f>
        <v>4</v>
      </c>
      <c r="AJ72" s="251"/>
      <c r="AK72" s="250">
        <f>COUNTIF(D72:AD73,"△")</f>
        <v>0</v>
      </c>
      <c r="AL72" s="251"/>
      <c r="AM72" s="236">
        <f>SUM(D73,V73,S73,P73,M73,J73,G73,AB73)</f>
        <v>9</v>
      </c>
      <c r="AN72" s="237"/>
      <c r="AO72" s="236">
        <f>SUM(F73,X73,U73,R73,O73,L73,I73,AD73)</f>
        <v>10</v>
      </c>
      <c r="AP72" s="237"/>
      <c r="AQ72" s="240">
        <f>AM72-AO72</f>
        <v>-1</v>
      </c>
      <c r="AR72" s="241"/>
      <c r="AS72" s="316">
        <f>AG72/8</f>
        <v>0.5</v>
      </c>
      <c r="AT72" s="317"/>
      <c r="AU72" s="320">
        <v>6</v>
      </c>
      <c r="AV72" s="321"/>
    </row>
    <row r="73" spans="1:48" ht="16.5" customHeight="1">
      <c r="A73" s="325"/>
      <c r="B73" s="326"/>
      <c r="C73" s="327"/>
      <c r="D73" s="13">
        <f>IF(AA59="","",AA59)</f>
        <v>0</v>
      </c>
      <c r="E73" s="14" t="s">
        <v>33</v>
      </c>
      <c r="F73" s="15">
        <f>IF(Y59="","",Y59)</f>
        <v>2</v>
      </c>
      <c r="G73" s="16">
        <f>IF(AA61="","",AA61)</f>
        <v>3</v>
      </c>
      <c r="H73" s="14" t="s">
        <v>33</v>
      </c>
      <c r="I73" s="15">
        <f>IF(Y61="","",Y61)</f>
        <v>0</v>
      </c>
      <c r="J73" s="16">
        <f>IF(AA63="","",AA63)</f>
        <v>2</v>
      </c>
      <c r="K73" s="14" t="s">
        <v>33</v>
      </c>
      <c r="L73" s="15">
        <f>IF(Y63="","",Y63)</f>
        <v>1</v>
      </c>
      <c r="M73" s="16">
        <f>IF(AA65="","",AA65)</f>
        <v>1</v>
      </c>
      <c r="N73" s="14" t="s">
        <v>33</v>
      </c>
      <c r="O73" s="15">
        <f>IF(Y65="","",Y65)</f>
        <v>0</v>
      </c>
      <c r="P73" s="16">
        <f>IF(AA67="","",AA67)</f>
        <v>0</v>
      </c>
      <c r="Q73" s="14" t="s">
        <v>33</v>
      </c>
      <c r="R73" s="15">
        <f>IF(Y67="","",Y67)</f>
        <v>1</v>
      </c>
      <c r="S73" s="16">
        <f>IF(AA69="","",AA69)</f>
        <v>3</v>
      </c>
      <c r="T73" s="14" t="s">
        <v>33</v>
      </c>
      <c r="U73" s="15">
        <f>IF(Y69="","",Y69)</f>
        <v>1</v>
      </c>
      <c r="V73" s="16">
        <f>IF(AA71="","",AA71)</f>
        <v>0</v>
      </c>
      <c r="W73" s="14" t="s">
        <v>33</v>
      </c>
      <c r="X73" s="15">
        <f>IF(Y71="","",Y71)</f>
        <v>1</v>
      </c>
      <c r="Y73" s="225"/>
      <c r="Z73" s="226"/>
      <c r="AA73" s="227"/>
      <c r="AB73" s="10">
        <v>0</v>
      </c>
      <c r="AC73" s="11" t="s">
        <v>33</v>
      </c>
      <c r="AD73" s="12">
        <v>4</v>
      </c>
      <c r="AE73" s="252"/>
      <c r="AF73" s="253"/>
      <c r="AG73" s="252"/>
      <c r="AH73" s="253"/>
      <c r="AI73" s="252"/>
      <c r="AJ73" s="253"/>
      <c r="AK73" s="252"/>
      <c r="AL73" s="253"/>
      <c r="AM73" s="238"/>
      <c r="AN73" s="239"/>
      <c r="AO73" s="238"/>
      <c r="AP73" s="239"/>
      <c r="AQ73" s="242"/>
      <c r="AR73" s="243"/>
      <c r="AS73" s="318"/>
      <c r="AT73" s="319"/>
      <c r="AU73" s="320"/>
      <c r="AV73" s="321"/>
    </row>
    <row r="74" spans="1:48" ht="16.5" customHeight="1">
      <c r="A74" s="322" t="str">
        <f>AB57</f>
        <v>南原中</v>
      </c>
      <c r="B74" s="323"/>
      <c r="C74" s="324"/>
      <c r="D74" s="220" t="str">
        <f>IF(D75="","",IF(D75=F75,"△",IF(D75&gt;F75,"○","×")))</f>
        <v>×</v>
      </c>
      <c r="E74" s="220"/>
      <c r="F74" s="221"/>
      <c r="G74" s="220" t="str">
        <f>IF(G75="","",IF(G75=I75,"△",IF(G75&gt;I75,"○","×")))</f>
        <v>○</v>
      </c>
      <c r="H74" s="220"/>
      <c r="I74" s="221"/>
      <c r="J74" s="220" t="str">
        <f>IF(J75="","",IF(J75=L75,"△",IF(J75&gt;L75,"○","×")))</f>
        <v>○</v>
      </c>
      <c r="K74" s="220"/>
      <c r="L74" s="221"/>
      <c r="M74" s="220" t="str">
        <f>IF(M75="","",IF(M75=O75,"△",IF(M75&gt;O75,"○","×")))</f>
        <v>○</v>
      </c>
      <c r="N74" s="220"/>
      <c r="O74" s="221"/>
      <c r="P74" s="220" t="str">
        <f>IF(P75="","",IF(P75=R75,"△",IF(P75&gt;R75,"○","×")))</f>
        <v>○</v>
      </c>
      <c r="Q74" s="220"/>
      <c r="R74" s="221"/>
      <c r="S74" s="220" t="str">
        <f>IF(S75="","",IF(S75=U75,"△",IF(S75&gt;U75,"○","×")))</f>
        <v>×</v>
      </c>
      <c r="T74" s="220"/>
      <c r="U74" s="221"/>
      <c r="V74" s="220" t="str">
        <f>IF(V75="","",IF(V75=X75,"△",IF(V75&gt;X75,"○","×")))</f>
        <v>○</v>
      </c>
      <c r="W74" s="220"/>
      <c r="X74" s="221"/>
      <c r="Y74" s="220" t="str">
        <f>IF(Y75="","",IF(Y75=AA75,"△",IF(Y75&gt;AA75,"○","×")))</f>
        <v>○</v>
      </c>
      <c r="Z74" s="220"/>
      <c r="AA74" s="221"/>
      <c r="AB74" s="244"/>
      <c r="AC74" s="245"/>
      <c r="AD74" s="246"/>
      <c r="AE74" s="250">
        <f>((COUNTIF(D74:AD75,"○"))*3)+((COUNTIF(D74:AD75,"△"))*1)</f>
        <v>18</v>
      </c>
      <c r="AF74" s="251"/>
      <c r="AG74" s="250">
        <f>COUNTIF(D74:AD75,"○")</f>
        <v>6</v>
      </c>
      <c r="AH74" s="251"/>
      <c r="AI74" s="250">
        <f>COUNTIF(D74:AD75,"×")</f>
        <v>2</v>
      </c>
      <c r="AJ74" s="251"/>
      <c r="AK74" s="250">
        <f>COUNTIF(D74:AD75,"△")</f>
        <v>0</v>
      </c>
      <c r="AL74" s="251"/>
      <c r="AM74" s="236">
        <f>SUM(D75,V75,S75,P75,M75,J75,G75,Y75)</f>
        <v>29</v>
      </c>
      <c r="AN74" s="237"/>
      <c r="AO74" s="236">
        <f>SUM(F75,X75,U75,R75,O75,L75,I75,AA75)</f>
        <v>6</v>
      </c>
      <c r="AP74" s="237"/>
      <c r="AQ74" s="240">
        <f>AM74-AO74</f>
        <v>23</v>
      </c>
      <c r="AR74" s="241"/>
      <c r="AS74" s="316">
        <f>AG74/8</f>
        <v>0.75</v>
      </c>
      <c r="AT74" s="317"/>
      <c r="AU74" s="320">
        <v>3</v>
      </c>
      <c r="AV74" s="321"/>
    </row>
    <row r="75" spans="1:48" ht="16.5" customHeight="1">
      <c r="A75" s="322"/>
      <c r="B75" s="323"/>
      <c r="C75" s="324"/>
      <c r="D75" s="13">
        <f>IF(AD59="","",AD59)</f>
        <v>1</v>
      </c>
      <c r="E75" s="14" t="s">
        <v>33</v>
      </c>
      <c r="F75" s="15">
        <f>IF(AB59="","",AB59)</f>
        <v>2</v>
      </c>
      <c r="G75" s="13">
        <f>IF(AD61="","",AD61)</f>
        <v>7</v>
      </c>
      <c r="H75" s="14" t="s">
        <v>33</v>
      </c>
      <c r="I75" s="15">
        <f>IF(AB61="","",AB61)</f>
        <v>0</v>
      </c>
      <c r="J75" s="13">
        <f>IF(AD63="","",AD63)</f>
        <v>3</v>
      </c>
      <c r="K75" s="14" t="s">
        <v>33</v>
      </c>
      <c r="L75" s="15">
        <f>IF(AB63="","",AB63)</f>
        <v>0</v>
      </c>
      <c r="M75" s="13">
        <f>IF(AD65="","",AD65)</f>
        <v>8</v>
      </c>
      <c r="N75" s="14" t="s">
        <v>33</v>
      </c>
      <c r="O75" s="15">
        <f>IF(AB65="","",AB65)</f>
        <v>0</v>
      </c>
      <c r="P75" s="13">
        <f>IF(AD67="","",AD67)</f>
        <v>3</v>
      </c>
      <c r="Q75" s="14" t="s">
        <v>33</v>
      </c>
      <c r="R75" s="15">
        <f>IF(AB67="","",AB67)</f>
        <v>0</v>
      </c>
      <c r="S75" s="13">
        <f>IF(AD69="","",AD69)</f>
        <v>0</v>
      </c>
      <c r="T75" s="14" t="s">
        <v>34</v>
      </c>
      <c r="U75" s="15">
        <f>IF(AB69="","",AB69)</f>
        <v>3</v>
      </c>
      <c r="V75" s="13">
        <f>IF(AD71="","",AD71)</f>
        <v>3</v>
      </c>
      <c r="W75" s="14" t="s">
        <v>34</v>
      </c>
      <c r="X75" s="15">
        <f>IF(AB71="","",AB71)</f>
        <v>1</v>
      </c>
      <c r="Y75" s="13">
        <f>IF(AD73="","",AD73)</f>
        <v>4</v>
      </c>
      <c r="Z75" s="14" t="s">
        <v>34</v>
      </c>
      <c r="AA75" s="15">
        <f>IF(AB73="","",AB73)</f>
        <v>0</v>
      </c>
      <c r="AB75" s="247"/>
      <c r="AC75" s="248"/>
      <c r="AD75" s="249"/>
      <c r="AE75" s="252"/>
      <c r="AF75" s="253"/>
      <c r="AG75" s="252"/>
      <c r="AH75" s="253"/>
      <c r="AI75" s="252"/>
      <c r="AJ75" s="253"/>
      <c r="AK75" s="252"/>
      <c r="AL75" s="253"/>
      <c r="AM75" s="238"/>
      <c r="AN75" s="239"/>
      <c r="AO75" s="238"/>
      <c r="AP75" s="239"/>
      <c r="AQ75" s="242"/>
      <c r="AR75" s="243"/>
      <c r="AS75" s="318"/>
      <c r="AT75" s="319"/>
      <c r="AU75" s="320"/>
      <c r="AV75" s="321"/>
    </row>
    <row r="77" ht="16.5" customHeight="1" thickBot="1">
      <c r="O77" s="66"/>
    </row>
    <row r="78" spans="2:35" ht="16.5" customHeight="1">
      <c r="B78" s="366" t="s">
        <v>49</v>
      </c>
      <c r="C78" s="367"/>
      <c r="D78" s="367"/>
      <c r="E78" s="368"/>
      <c r="F78" s="386" t="s">
        <v>16</v>
      </c>
      <c r="G78" s="387"/>
      <c r="H78" s="385" t="s">
        <v>47</v>
      </c>
      <c r="I78" s="385"/>
      <c r="J78" s="69" t="s">
        <v>44</v>
      </c>
      <c r="K78" s="384" t="s">
        <v>16</v>
      </c>
      <c r="L78" s="368"/>
      <c r="M78" s="367" t="s">
        <v>43</v>
      </c>
      <c r="N78" s="367"/>
      <c r="O78" s="61" t="s">
        <v>44</v>
      </c>
      <c r="P78" s="61" t="s">
        <v>45</v>
      </c>
      <c r="Q78" s="67" t="s">
        <v>46</v>
      </c>
      <c r="R78" s="384" t="s">
        <v>16</v>
      </c>
      <c r="S78" s="367"/>
      <c r="T78" s="367" t="s">
        <v>42</v>
      </c>
      <c r="U78" s="367"/>
      <c r="V78" s="68" t="s">
        <v>44</v>
      </c>
      <c r="W78" s="61" t="s">
        <v>45</v>
      </c>
      <c r="X78" s="67" t="s">
        <v>46</v>
      </c>
      <c r="Y78" s="54"/>
      <c r="Z78" s="267" t="s">
        <v>50</v>
      </c>
      <c r="AA78" s="268"/>
      <c r="AB78" s="268"/>
      <c r="AC78" s="269"/>
      <c r="AD78" s="357" t="s">
        <v>48</v>
      </c>
      <c r="AE78" s="375"/>
      <c r="AF78" s="254" t="s">
        <v>51</v>
      </c>
      <c r="AG78" s="254"/>
      <c r="AH78" s="370" t="s">
        <v>52</v>
      </c>
      <c r="AI78" s="358"/>
    </row>
    <row r="79" spans="2:46" ht="16.5" customHeight="1">
      <c r="B79" s="49">
        <v>1</v>
      </c>
      <c r="C79" s="392" t="s">
        <v>23</v>
      </c>
      <c r="D79" s="392"/>
      <c r="E79" s="392"/>
      <c r="F79" s="382">
        <f aca="true" t="shared" si="0" ref="F79:F95">J79/H79</f>
        <v>0.8666666666666667</v>
      </c>
      <c r="G79" s="383"/>
      <c r="H79" s="371">
        <v>15</v>
      </c>
      <c r="I79" s="371"/>
      <c r="J79" s="70">
        <f aca="true" t="shared" si="1" ref="J79:J95">SUM(V79,O79)</f>
        <v>13</v>
      </c>
      <c r="K79" s="209">
        <f aca="true" t="shared" si="2" ref="K79:K95">O79/M79</f>
        <v>0.8571428571428571</v>
      </c>
      <c r="L79" s="210"/>
      <c r="M79" s="371">
        <v>7</v>
      </c>
      <c r="N79" s="371"/>
      <c r="O79" s="55">
        <v>6</v>
      </c>
      <c r="P79" s="65">
        <v>0</v>
      </c>
      <c r="Q79" s="62">
        <v>1</v>
      </c>
      <c r="R79" s="379">
        <f aca="true" t="shared" si="3" ref="R79:R95">V79/T79</f>
        <v>0.875</v>
      </c>
      <c r="S79" s="380"/>
      <c r="T79" s="208">
        <v>8</v>
      </c>
      <c r="U79" s="208"/>
      <c r="V79" s="55">
        <v>7</v>
      </c>
      <c r="W79" s="55">
        <v>1</v>
      </c>
      <c r="X79" s="62">
        <v>0</v>
      </c>
      <c r="Z79" s="49">
        <v>1</v>
      </c>
      <c r="AA79" s="371" t="s">
        <v>23</v>
      </c>
      <c r="AB79" s="371"/>
      <c r="AC79" s="372"/>
      <c r="AD79" s="376">
        <v>19</v>
      </c>
      <c r="AE79" s="208"/>
      <c r="AF79" s="208">
        <v>21</v>
      </c>
      <c r="AG79" s="208"/>
      <c r="AH79" s="208">
        <f aca="true" t="shared" si="4" ref="AH79:AH95">SUM(AF79,AD79)</f>
        <v>40</v>
      </c>
      <c r="AI79" s="265"/>
      <c r="AN79" s="54"/>
      <c r="AO79" s="54"/>
      <c r="AP79" s="54"/>
      <c r="AQ79" s="54"/>
      <c r="AR79" s="54"/>
      <c r="AS79" s="54"/>
      <c r="AT79" s="54"/>
    </row>
    <row r="80" spans="2:46" ht="16.5" customHeight="1">
      <c r="B80" s="136">
        <v>2</v>
      </c>
      <c r="C80" s="393" t="s">
        <v>4</v>
      </c>
      <c r="D80" s="393"/>
      <c r="E80" s="393"/>
      <c r="F80" s="388">
        <f t="shared" si="0"/>
        <v>0.8</v>
      </c>
      <c r="G80" s="389"/>
      <c r="H80" s="373">
        <v>15</v>
      </c>
      <c r="I80" s="373"/>
      <c r="J80" s="137">
        <f t="shared" si="1"/>
        <v>12</v>
      </c>
      <c r="K80" s="390">
        <f t="shared" si="2"/>
        <v>0.875</v>
      </c>
      <c r="L80" s="391"/>
      <c r="M80" s="373">
        <v>8</v>
      </c>
      <c r="N80" s="373"/>
      <c r="O80" s="138">
        <v>7</v>
      </c>
      <c r="P80" s="139">
        <v>0</v>
      </c>
      <c r="Q80" s="140">
        <v>1</v>
      </c>
      <c r="R80" s="377">
        <f t="shared" si="3"/>
        <v>0.7142857142857143</v>
      </c>
      <c r="S80" s="378"/>
      <c r="T80" s="264">
        <v>7</v>
      </c>
      <c r="U80" s="264"/>
      <c r="V80" s="138">
        <v>5</v>
      </c>
      <c r="W80" s="138">
        <v>1</v>
      </c>
      <c r="X80" s="140">
        <v>1</v>
      </c>
      <c r="Z80" s="136">
        <v>2</v>
      </c>
      <c r="AA80" s="373" t="s">
        <v>31</v>
      </c>
      <c r="AB80" s="373"/>
      <c r="AC80" s="374"/>
      <c r="AD80" s="263">
        <v>20</v>
      </c>
      <c r="AE80" s="264"/>
      <c r="AF80" s="264">
        <v>18</v>
      </c>
      <c r="AG80" s="264"/>
      <c r="AH80" s="264">
        <f t="shared" si="4"/>
        <v>38</v>
      </c>
      <c r="AI80" s="266"/>
      <c r="AN80" s="53"/>
      <c r="AO80" s="53"/>
      <c r="AP80" s="53"/>
      <c r="AQ80" s="53"/>
      <c r="AR80" s="53"/>
      <c r="AS80" s="53"/>
      <c r="AT80" s="54"/>
    </row>
    <row r="81" spans="2:46" ht="16.5" customHeight="1">
      <c r="B81" s="50">
        <v>3</v>
      </c>
      <c r="C81" s="216" t="s">
        <v>31</v>
      </c>
      <c r="D81" s="216"/>
      <c r="E81" s="216"/>
      <c r="F81" s="217">
        <f t="shared" si="0"/>
        <v>0.75</v>
      </c>
      <c r="G81" s="218"/>
      <c r="H81" s="203">
        <v>16</v>
      </c>
      <c r="I81" s="203"/>
      <c r="J81" s="71">
        <f t="shared" si="1"/>
        <v>12</v>
      </c>
      <c r="K81" s="204">
        <f t="shared" si="2"/>
        <v>0.75</v>
      </c>
      <c r="L81" s="205"/>
      <c r="M81" s="203">
        <v>8</v>
      </c>
      <c r="N81" s="203"/>
      <c r="O81" s="56">
        <v>6</v>
      </c>
      <c r="P81" s="57">
        <v>0</v>
      </c>
      <c r="Q81" s="63">
        <v>2</v>
      </c>
      <c r="R81" s="197">
        <f t="shared" si="3"/>
        <v>0.75</v>
      </c>
      <c r="S81" s="198"/>
      <c r="T81" s="200">
        <v>8</v>
      </c>
      <c r="U81" s="200"/>
      <c r="V81" s="56">
        <v>6</v>
      </c>
      <c r="W81" s="56">
        <v>2</v>
      </c>
      <c r="X81" s="63">
        <v>0</v>
      </c>
      <c r="Z81" s="50">
        <v>2</v>
      </c>
      <c r="AA81" s="203" t="s">
        <v>4</v>
      </c>
      <c r="AB81" s="203"/>
      <c r="AC81" s="207"/>
      <c r="AD81" s="213">
        <v>22</v>
      </c>
      <c r="AE81" s="200"/>
      <c r="AF81" s="200">
        <v>16</v>
      </c>
      <c r="AG81" s="200"/>
      <c r="AH81" s="200">
        <f t="shared" si="4"/>
        <v>38</v>
      </c>
      <c r="AI81" s="211"/>
      <c r="AN81" s="52"/>
      <c r="AO81" s="52"/>
      <c r="AP81" s="52"/>
      <c r="AQ81" s="52"/>
      <c r="AR81" s="52"/>
      <c r="AS81" s="52"/>
      <c r="AT81" s="54"/>
    </row>
    <row r="82" spans="2:35" ht="16.5" customHeight="1">
      <c r="B82" s="50">
        <v>4</v>
      </c>
      <c r="C82" s="216" t="s">
        <v>3</v>
      </c>
      <c r="D82" s="216"/>
      <c r="E82" s="216"/>
      <c r="F82" s="217">
        <f t="shared" si="0"/>
        <v>0.7333333333333333</v>
      </c>
      <c r="G82" s="218"/>
      <c r="H82" s="203">
        <v>15</v>
      </c>
      <c r="I82" s="203"/>
      <c r="J82" s="71">
        <f t="shared" si="1"/>
        <v>11</v>
      </c>
      <c r="K82" s="204">
        <f t="shared" si="2"/>
        <v>0.75</v>
      </c>
      <c r="L82" s="205"/>
      <c r="M82" s="203">
        <v>8</v>
      </c>
      <c r="N82" s="203"/>
      <c r="O82" s="56">
        <v>6</v>
      </c>
      <c r="P82" s="57">
        <v>1</v>
      </c>
      <c r="Q82" s="63">
        <v>1</v>
      </c>
      <c r="R82" s="197">
        <f t="shared" si="3"/>
        <v>0.7142857142857143</v>
      </c>
      <c r="S82" s="198"/>
      <c r="T82" s="200">
        <v>7</v>
      </c>
      <c r="U82" s="200"/>
      <c r="V82" s="56">
        <v>5</v>
      </c>
      <c r="W82" s="56">
        <v>0</v>
      </c>
      <c r="X82" s="63">
        <v>2</v>
      </c>
      <c r="Z82" s="50">
        <v>4</v>
      </c>
      <c r="AA82" s="203" t="s">
        <v>3</v>
      </c>
      <c r="AB82" s="203"/>
      <c r="AC82" s="207"/>
      <c r="AD82" s="213">
        <v>19</v>
      </c>
      <c r="AE82" s="200"/>
      <c r="AF82" s="200">
        <v>17</v>
      </c>
      <c r="AG82" s="200"/>
      <c r="AH82" s="200">
        <f t="shared" si="4"/>
        <v>36</v>
      </c>
      <c r="AI82" s="211"/>
    </row>
    <row r="83" spans="2:46" ht="16.5" customHeight="1">
      <c r="B83" s="50">
        <v>5</v>
      </c>
      <c r="C83" s="216" t="s">
        <v>29</v>
      </c>
      <c r="D83" s="216"/>
      <c r="E83" s="216"/>
      <c r="F83" s="217">
        <f t="shared" si="0"/>
        <v>0.7333333333333333</v>
      </c>
      <c r="G83" s="218"/>
      <c r="H83" s="203">
        <v>15</v>
      </c>
      <c r="I83" s="203"/>
      <c r="J83" s="71">
        <f t="shared" si="1"/>
        <v>11</v>
      </c>
      <c r="K83" s="204">
        <f t="shared" si="2"/>
        <v>0.5714285714285714</v>
      </c>
      <c r="L83" s="205"/>
      <c r="M83" s="203">
        <v>7</v>
      </c>
      <c r="N83" s="203"/>
      <c r="O83" s="56">
        <v>4</v>
      </c>
      <c r="P83" s="57">
        <v>2</v>
      </c>
      <c r="Q83" s="63">
        <v>1</v>
      </c>
      <c r="R83" s="197">
        <f t="shared" si="3"/>
        <v>0.875</v>
      </c>
      <c r="S83" s="198"/>
      <c r="T83" s="200">
        <v>8</v>
      </c>
      <c r="U83" s="200"/>
      <c r="V83" s="56">
        <v>7</v>
      </c>
      <c r="W83" s="56">
        <v>1</v>
      </c>
      <c r="X83" s="63">
        <v>0</v>
      </c>
      <c r="Z83" s="50">
        <v>5</v>
      </c>
      <c r="AA83" s="203" t="s">
        <v>29</v>
      </c>
      <c r="AB83" s="203"/>
      <c r="AC83" s="207"/>
      <c r="AD83" s="213">
        <v>13</v>
      </c>
      <c r="AE83" s="200"/>
      <c r="AF83" s="200">
        <v>21</v>
      </c>
      <c r="AG83" s="200"/>
      <c r="AH83" s="200">
        <f t="shared" si="4"/>
        <v>34</v>
      </c>
      <c r="AI83" s="211"/>
      <c r="AN83" s="54"/>
      <c r="AO83" s="54"/>
      <c r="AP83" s="54"/>
      <c r="AQ83" s="54"/>
      <c r="AR83" s="54"/>
      <c r="AS83" s="54"/>
      <c r="AT83" s="54"/>
    </row>
    <row r="84" spans="2:46" ht="16.5" customHeight="1">
      <c r="B84" s="50">
        <v>5</v>
      </c>
      <c r="C84" s="216" t="s">
        <v>30</v>
      </c>
      <c r="D84" s="216"/>
      <c r="E84" s="216"/>
      <c r="F84" s="217">
        <f t="shared" si="0"/>
        <v>0.6666666666666666</v>
      </c>
      <c r="G84" s="218"/>
      <c r="H84" s="203">
        <v>15</v>
      </c>
      <c r="I84" s="203"/>
      <c r="J84" s="71">
        <f t="shared" si="1"/>
        <v>10</v>
      </c>
      <c r="K84" s="204">
        <f t="shared" si="2"/>
        <v>0.8571428571428571</v>
      </c>
      <c r="L84" s="205"/>
      <c r="M84" s="203">
        <v>7</v>
      </c>
      <c r="N84" s="203"/>
      <c r="O84" s="56">
        <v>6</v>
      </c>
      <c r="P84" s="57">
        <v>0</v>
      </c>
      <c r="Q84" s="63">
        <v>1</v>
      </c>
      <c r="R84" s="197">
        <f t="shared" si="3"/>
        <v>0.5</v>
      </c>
      <c r="S84" s="198"/>
      <c r="T84" s="200">
        <v>8</v>
      </c>
      <c r="U84" s="200"/>
      <c r="V84" s="56">
        <v>4</v>
      </c>
      <c r="W84" s="56">
        <v>4</v>
      </c>
      <c r="X84" s="63">
        <v>0</v>
      </c>
      <c r="Z84" s="50">
        <v>6</v>
      </c>
      <c r="AA84" s="203" t="s">
        <v>30</v>
      </c>
      <c r="AB84" s="203"/>
      <c r="AC84" s="207"/>
      <c r="AD84" s="213">
        <v>19</v>
      </c>
      <c r="AE84" s="200"/>
      <c r="AF84" s="200">
        <v>12</v>
      </c>
      <c r="AG84" s="200"/>
      <c r="AH84" s="200">
        <f t="shared" si="4"/>
        <v>31</v>
      </c>
      <c r="AI84" s="211"/>
      <c r="AN84" s="54"/>
      <c r="AO84" s="54"/>
      <c r="AP84" s="54"/>
      <c r="AQ84" s="54"/>
      <c r="AR84" s="54"/>
      <c r="AS84" s="54"/>
      <c r="AT84" s="54"/>
    </row>
    <row r="85" spans="2:35" ht="16.5" customHeight="1">
      <c r="B85" s="50">
        <v>7</v>
      </c>
      <c r="C85" s="216" t="s">
        <v>1</v>
      </c>
      <c r="D85" s="216"/>
      <c r="E85" s="216"/>
      <c r="F85" s="217">
        <f t="shared" si="0"/>
        <v>0.6</v>
      </c>
      <c r="G85" s="218"/>
      <c r="H85" s="203">
        <v>15</v>
      </c>
      <c r="I85" s="203"/>
      <c r="J85" s="71">
        <f t="shared" si="1"/>
        <v>9</v>
      </c>
      <c r="K85" s="204">
        <f t="shared" si="2"/>
        <v>0.5</v>
      </c>
      <c r="L85" s="205"/>
      <c r="M85" s="203">
        <v>8</v>
      </c>
      <c r="N85" s="203"/>
      <c r="O85" s="56">
        <v>4</v>
      </c>
      <c r="P85" s="57">
        <v>4</v>
      </c>
      <c r="Q85" s="63">
        <v>0</v>
      </c>
      <c r="R85" s="197">
        <f t="shared" si="3"/>
        <v>0.7142857142857143</v>
      </c>
      <c r="S85" s="198"/>
      <c r="T85" s="200">
        <v>7</v>
      </c>
      <c r="U85" s="200"/>
      <c r="V85" s="56">
        <v>5</v>
      </c>
      <c r="W85" s="56">
        <v>1</v>
      </c>
      <c r="X85" s="63">
        <v>1</v>
      </c>
      <c r="Z85" s="50">
        <v>7</v>
      </c>
      <c r="AA85" s="203" t="s">
        <v>1</v>
      </c>
      <c r="AB85" s="203"/>
      <c r="AC85" s="207"/>
      <c r="AD85" s="213">
        <v>12</v>
      </c>
      <c r="AE85" s="200"/>
      <c r="AF85" s="200">
        <v>16</v>
      </c>
      <c r="AG85" s="200"/>
      <c r="AH85" s="200">
        <f t="shared" si="4"/>
        <v>28</v>
      </c>
      <c r="AI85" s="211"/>
    </row>
    <row r="86" spans="2:46" ht="16.5" customHeight="1">
      <c r="B86" s="50">
        <v>8</v>
      </c>
      <c r="C86" s="216" t="s">
        <v>2</v>
      </c>
      <c r="D86" s="216"/>
      <c r="E86" s="216"/>
      <c r="F86" s="217">
        <f t="shared" si="0"/>
        <v>0.4666666666666667</v>
      </c>
      <c r="G86" s="218"/>
      <c r="H86" s="203">
        <v>15</v>
      </c>
      <c r="I86" s="203"/>
      <c r="J86" s="71">
        <f t="shared" si="1"/>
        <v>7</v>
      </c>
      <c r="K86" s="204">
        <f t="shared" si="2"/>
        <v>0.375</v>
      </c>
      <c r="L86" s="205"/>
      <c r="M86" s="203">
        <v>8</v>
      </c>
      <c r="N86" s="203"/>
      <c r="O86" s="56">
        <v>3</v>
      </c>
      <c r="P86" s="57">
        <v>4</v>
      </c>
      <c r="Q86" s="63">
        <v>1</v>
      </c>
      <c r="R86" s="197">
        <f t="shared" si="3"/>
        <v>0.5714285714285714</v>
      </c>
      <c r="S86" s="198"/>
      <c r="T86" s="200">
        <v>7</v>
      </c>
      <c r="U86" s="200"/>
      <c r="V86" s="60">
        <v>4</v>
      </c>
      <c r="W86" s="56">
        <v>3</v>
      </c>
      <c r="X86" s="63">
        <v>0</v>
      </c>
      <c r="Z86" s="50">
        <v>8</v>
      </c>
      <c r="AA86" s="203" t="s">
        <v>2</v>
      </c>
      <c r="AB86" s="203"/>
      <c r="AC86" s="207"/>
      <c r="AD86" s="213">
        <v>10</v>
      </c>
      <c r="AE86" s="200"/>
      <c r="AF86" s="200">
        <v>12</v>
      </c>
      <c r="AG86" s="200"/>
      <c r="AH86" s="200">
        <f t="shared" si="4"/>
        <v>22</v>
      </c>
      <c r="AI86" s="211"/>
      <c r="AN86" s="54"/>
      <c r="AO86" s="54"/>
      <c r="AP86" s="54"/>
      <c r="AQ86" s="54"/>
      <c r="AR86" s="54"/>
      <c r="AS86" s="54"/>
      <c r="AT86" s="54"/>
    </row>
    <row r="87" spans="2:35" ht="16.5" customHeight="1">
      <c r="B87" s="50">
        <v>9</v>
      </c>
      <c r="C87" s="216" t="s">
        <v>6</v>
      </c>
      <c r="D87" s="216"/>
      <c r="E87" s="216"/>
      <c r="F87" s="217">
        <f t="shared" si="0"/>
        <v>0.4</v>
      </c>
      <c r="G87" s="218"/>
      <c r="H87" s="203">
        <v>15</v>
      </c>
      <c r="I87" s="203"/>
      <c r="J87" s="71">
        <f t="shared" si="1"/>
        <v>6</v>
      </c>
      <c r="K87" s="204">
        <f t="shared" si="2"/>
        <v>0.5</v>
      </c>
      <c r="L87" s="205"/>
      <c r="M87" s="203">
        <v>8</v>
      </c>
      <c r="N87" s="203"/>
      <c r="O87" s="56">
        <v>4</v>
      </c>
      <c r="P87" s="57">
        <v>4</v>
      </c>
      <c r="Q87" s="63">
        <v>0</v>
      </c>
      <c r="R87" s="197">
        <f t="shared" si="3"/>
        <v>0.2857142857142857</v>
      </c>
      <c r="S87" s="198"/>
      <c r="T87" s="200">
        <v>7</v>
      </c>
      <c r="U87" s="200"/>
      <c r="V87" s="56">
        <v>2</v>
      </c>
      <c r="W87" s="56">
        <v>3</v>
      </c>
      <c r="X87" s="63">
        <v>2</v>
      </c>
      <c r="Z87" s="50">
        <v>9</v>
      </c>
      <c r="AA87" s="203" t="s">
        <v>6</v>
      </c>
      <c r="AB87" s="203"/>
      <c r="AC87" s="207"/>
      <c r="AD87" s="213">
        <v>12</v>
      </c>
      <c r="AE87" s="200"/>
      <c r="AF87" s="200">
        <v>8</v>
      </c>
      <c r="AG87" s="200"/>
      <c r="AH87" s="200">
        <f t="shared" si="4"/>
        <v>20</v>
      </c>
      <c r="AI87" s="211"/>
    </row>
    <row r="88" spans="2:35" ht="16.5" customHeight="1">
      <c r="B88" s="50">
        <v>9</v>
      </c>
      <c r="C88" s="216" t="s">
        <v>25</v>
      </c>
      <c r="D88" s="216"/>
      <c r="E88" s="216"/>
      <c r="F88" s="217">
        <f t="shared" si="0"/>
        <v>0.3333333333333333</v>
      </c>
      <c r="G88" s="218"/>
      <c r="H88" s="203">
        <v>15</v>
      </c>
      <c r="I88" s="203"/>
      <c r="J88" s="71">
        <f t="shared" si="1"/>
        <v>5</v>
      </c>
      <c r="K88" s="204">
        <f t="shared" si="2"/>
        <v>0.5714285714285714</v>
      </c>
      <c r="L88" s="205"/>
      <c r="M88" s="203">
        <v>7</v>
      </c>
      <c r="N88" s="203"/>
      <c r="O88" s="56">
        <v>4</v>
      </c>
      <c r="P88" s="57">
        <v>3</v>
      </c>
      <c r="Q88" s="63">
        <v>0</v>
      </c>
      <c r="R88" s="197">
        <f t="shared" si="3"/>
        <v>0.125</v>
      </c>
      <c r="S88" s="198"/>
      <c r="T88" s="200">
        <v>8</v>
      </c>
      <c r="U88" s="200"/>
      <c r="V88" s="56">
        <v>1</v>
      </c>
      <c r="W88" s="56">
        <v>7</v>
      </c>
      <c r="X88" s="63">
        <v>0</v>
      </c>
      <c r="Z88" s="50">
        <v>10</v>
      </c>
      <c r="AA88" s="203" t="s">
        <v>28</v>
      </c>
      <c r="AB88" s="203"/>
      <c r="AC88" s="207"/>
      <c r="AD88" s="213">
        <v>5</v>
      </c>
      <c r="AE88" s="200"/>
      <c r="AF88" s="200">
        <v>12</v>
      </c>
      <c r="AG88" s="200"/>
      <c r="AH88" s="200">
        <f t="shared" si="4"/>
        <v>17</v>
      </c>
      <c r="AI88" s="211"/>
    </row>
    <row r="89" spans="2:35" ht="16.5" customHeight="1">
      <c r="B89" s="50">
        <v>11</v>
      </c>
      <c r="C89" s="216" t="s">
        <v>28</v>
      </c>
      <c r="D89" s="216"/>
      <c r="E89" s="216"/>
      <c r="F89" s="217">
        <f t="shared" si="0"/>
        <v>0.3333333333333333</v>
      </c>
      <c r="G89" s="218"/>
      <c r="H89" s="203">
        <v>15</v>
      </c>
      <c r="I89" s="203"/>
      <c r="J89" s="71">
        <f t="shared" si="1"/>
        <v>5</v>
      </c>
      <c r="K89" s="204">
        <f t="shared" si="2"/>
        <v>0.14285714285714285</v>
      </c>
      <c r="L89" s="205"/>
      <c r="M89" s="203">
        <v>7</v>
      </c>
      <c r="N89" s="203"/>
      <c r="O89" s="56">
        <v>1</v>
      </c>
      <c r="P89" s="57">
        <v>4</v>
      </c>
      <c r="Q89" s="63">
        <v>2</v>
      </c>
      <c r="R89" s="197">
        <f t="shared" si="3"/>
        <v>0.5</v>
      </c>
      <c r="S89" s="198"/>
      <c r="T89" s="200">
        <v>8</v>
      </c>
      <c r="U89" s="200"/>
      <c r="V89" s="56">
        <v>4</v>
      </c>
      <c r="W89" s="56">
        <v>4</v>
      </c>
      <c r="X89" s="63">
        <v>0</v>
      </c>
      <c r="Z89" s="50">
        <v>10</v>
      </c>
      <c r="AA89" s="203" t="s">
        <v>41</v>
      </c>
      <c r="AB89" s="203"/>
      <c r="AC89" s="207"/>
      <c r="AD89" s="213">
        <v>3</v>
      </c>
      <c r="AE89" s="200"/>
      <c r="AF89" s="200">
        <v>13</v>
      </c>
      <c r="AG89" s="200"/>
      <c r="AH89" s="200">
        <f t="shared" si="4"/>
        <v>16</v>
      </c>
      <c r="AI89" s="211"/>
    </row>
    <row r="90" spans="2:35" ht="16.5" customHeight="1">
      <c r="B90" s="50">
        <v>11</v>
      </c>
      <c r="C90" s="216" t="s">
        <v>41</v>
      </c>
      <c r="D90" s="216"/>
      <c r="E90" s="216"/>
      <c r="F90" s="217">
        <f t="shared" si="0"/>
        <v>0.26666666666666666</v>
      </c>
      <c r="G90" s="218"/>
      <c r="H90" s="203">
        <v>15</v>
      </c>
      <c r="I90" s="203"/>
      <c r="J90" s="71">
        <f t="shared" si="1"/>
        <v>4</v>
      </c>
      <c r="K90" s="204">
        <f t="shared" si="2"/>
        <v>0</v>
      </c>
      <c r="L90" s="205"/>
      <c r="M90" s="203">
        <v>7</v>
      </c>
      <c r="N90" s="203"/>
      <c r="O90" s="56">
        <v>0</v>
      </c>
      <c r="P90" s="57">
        <v>4</v>
      </c>
      <c r="Q90" s="63">
        <v>3</v>
      </c>
      <c r="R90" s="197">
        <f t="shared" si="3"/>
        <v>0.5</v>
      </c>
      <c r="S90" s="198"/>
      <c r="T90" s="200">
        <v>8</v>
      </c>
      <c r="U90" s="200"/>
      <c r="V90" s="56">
        <v>4</v>
      </c>
      <c r="W90" s="56">
        <v>3</v>
      </c>
      <c r="X90" s="63">
        <v>1</v>
      </c>
      <c r="Z90" s="50">
        <v>12</v>
      </c>
      <c r="AA90" s="203" t="s">
        <v>25</v>
      </c>
      <c r="AB90" s="203"/>
      <c r="AC90" s="207"/>
      <c r="AD90" s="213">
        <v>12</v>
      </c>
      <c r="AE90" s="200"/>
      <c r="AF90" s="200">
        <v>3</v>
      </c>
      <c r="AG90" s="200"/>
      <c r="AH90" s="200">
        <f t="shared" si="4"/>
        <v>15</v>
      </c>
      <c r="AI90" s="211"/>
    </row>
    <row r="91" spans="2:35" ht="16.5" customHeight="1">
      <c r="B91" s="50">
        <v>13</v>
      </c>
      <c r="C91" s="216" t="s">
        <v>7</v>
      </c>
      <c r="D91" s="216"/>
      <c r="E91" s="216"/>
      <c r="F91" s="217">
        <f t="shared" si="0"/>
        <v>0.21428571428571427</v>
      </c>
      <c r="G91" s="218"/>
      <c r="H91" s="203">
        <v>14</v>
      </c>
      <c r="I91" s="203"/>
      <c r="J91" s="71">
        <f t="shared" si="1"/>
        <v>3</v>
      </c>
      <c r="K91" s="204">
        <f t="shared" si="2"/>
        <v>0.14285714285714285</v>
      </c>
      <c r="L91" s="205"/>
      <c r="M91" s="203">
        <v>7</v>
      </c>
      <c r="N91" s="203"/>
      <c r="O91" s="56">
        <v>1</v>
      </c>
      <c r="P91" s="57">
        <v>3</v>
      </c>
      <c r="Q91" s="63">
        <v>3</v>
      </c>
      <c r="R91" s="197">
        <f t="shared" si="3"/>
        <v>0.2857142857142857</v>
      </c>
      <c r="S91" s="198"/>
      <c r="T91" s="200">
        <v>7</v>
      </c>
      <c r="U91" s="200"/>
      <c r="V91" s="56">
        <v>2</v>
      </c>
      <c r="W91" s="56">
        <v>5</v>
      </c>
      <c r="X91" s="63">
        <v>0</v>
      </c>
      <c r="Z91" s="50">
        <v>13</v>
      </c>
      <c r="AA91" s="203" t="s">
        <v>7</v>
      </c>
      <c r="AB91" s="203"/>
      <c r="AC91" s="207"/>
      <c r="AD91" s="213">
        <v>6</v>
      </c>
      <c r="AE91" s="200"/>
      <c r="AF91" s="200">
        <v>6</v>
      </c>
      <c r="AG91" s="200"/>
      <c r="AH91" s="200">
        <f t="shared" si="4"/>
        <v>12</v>
      </c>
      <c r="AI91" s="211"/>
    </row>
    <row r="92" spans="2:35" ht="16.5" customHeight="1">
      <c r="B92" s="50">
        <v>14</v>
      </c>
      <c r="C92" s="216" t="s">
        <v>5</v>
      </c>
      <c r="D92" s="216"/>
      <c r="E92" s="216"/>
      <c r="F92" s="217">
        <f t="shared" si="0"/>
        <v>0.2</v>
      </c>
      <c r="G92" s="218"/>
      <c r="H92" s="203">
        <v>15</v>
      </c>
      <c r="I92" s="203"/>
      <c r="J92" s="71">
        <f t="shared" si="1"/>
        <v>3</v>
      </c>
      <c r="K92" s="204">
        <f t="shared" si="2"/>
        <v>0.125</v>
      </c>
      <c r="L92" s="205"/>
      <c r="M92" s="203">
        <v>8</v>
      </c>
      <c r="N92" s="203"/>
      <c r="O92" s="56">
        <v>1</v>
      </c>
      <c r="P92" s="57">
        <v>6</v>
      </c>
      <c r="Q92" s="63">
        <v>1</v>
      </c>
      <c r="R92" s="197">
        <f t="shared" si="3"/>
        <v>0.2857142857142857</v>
      </c>
      <c r="S92" s="198"/>
      <c r="T92" s="200">
        <v>7</v>
      </c>
      <c r="U92" s="200"/>
      <c r="V92" s="56">
        <v>2</v>
      </c>
      <c r="W92" s="56">
        <v>5</v>
      </c>
      <c r="X92" s="63">
        <v>0</v>
      </c>
      <c r="Z92" s="50">
        <v>14</v>
      </c>
      <c r="AA92" s="203" t="s">
        <v>5</v>
      </c>
      <c r="AB92" s="203"/>
      <c r="AC92" s="207"/>
      <c r="AD92" s="213">
        <v>4</v>
      </c>
      <c r="AE92" s="200"/>
      <c r="AF92" s="200">
        <v>6</v>
      </c>
      <c r="AG92" s="200"/>
      <c r="AH92" s="200">
        <f t="shared" si="4"/>
        <v>10</v>
      </c>
      <c r="AI92" s="211"/>
    </row>
    <row r="93" spans="2:35" ht="16.5" customHeight="1">
      <c r="B93" s="50">
        <v>14</v>
      </c>
      <c r="C93" s="216" t="s">
        <v>24</v>
      </c>
      <c r="D93" s="216"/>
      <c r="E93" s="216"/>
      <c r="F93" s="217">
        <f t="shared" si="0"/>
        <v>0.13333333333333333</v>
      </c>
      <c r="G93" s="218"/>
      <c r="H93" s="203">
        <v>15</v>
      </c>
      <c r="I93" s="203"/>
      <c r="J93" s="71">
        <f t="shared" si="1"/>
        <v>2</v>
      </c>
      <c r="K93" s="204">
        <f t="shared" si="2"/>
        <v>0</v>
      </c>
      <c r="L93" s="205"/>
      <c r="M93" s="203">
        <v>7</v>
      </c>
      <c r="N93" s="203"/>
      <c r="O93" s="56">
        <v>0</v>
      </c>
      <c r="P93" s="57">
        <v>6</v>
      </c>
      <c r="Q93" s="63">
        <v>1</v>
      </c>
      <c r="R93" s="197">
        <f t="shared" si="3"/>
        <v>0.25</v>
      </c>
      <c r="S93" s="198"/>
      <c r="T93" s="200">
        <v>8</v>
      </c>
      <c r="U93" s="200"/>
      <c r="V93" s="56">
        <v>2</v>
      </c>
      <c r="W93" s="56">
        <v>5</v>
      </c>
      <c r="X93" s="63">
        <v>1</v>
      </c>
      <c r="Z93" s="50">
        <v>15</v>
      </c>
      <c r="AA93" s="203" t="s">
        <v>24</v>
      </c>
      <c r="AB93" s="203"/>
      <c r="AC93" s="207"/>
      <c r="AD93" s="213">
        <v>1</v>
      </c>
      <c r="AE93" s="200"/>
      <c r="AF93" s="200">
        <v>7</v>
      </c>
      <c r="AG93" s="200"/>
      <c r="AH93" s="200">
        <f t="shared" si="4"/>
        <v>8</v>
      </c>
      <c r="AI93" s="211"/>
    </row>
    <row r="94" spans="2:35" ht="16.5" customHeight="1">
      <c r="B94" s="50">
        <v>16</v>
      </c>
      <c r="C94" s="216" t="s">
        <v>26</v>
      </c>
      <c r="D94" s="216"/>
      <c r="E94" s="216"/>
      <c r="F94" s="217">
        <f t="shared" si="0"/>
        <v>0.06666666666666667</v>
      </c>
      <c r="G94" s="218"/>
      <c r="H94" s="203">
        <v>15</v>
      </c>
      <c r="I94" s="203"/>
      <c r="J94" s="71">
        <f t="shared" si="1"/>
        <v>1</v>
      </c>
      <c r="K94" s="204">
        <f t="shared" si="2"/>
        <v>0.125</v>
      </c>
      <c r="L94" s="205"/>
      <c r="M94" s="203">
        <v>8</v>
      </c>
      <c r="N94" s="203"/>
      <c r="O94" s="56">
        <v>1</v>
      </c>
      <c r="P94" s="57">
        <v>7</v>
      </c>
      <c r="Q94" s="63">
        <v>0</v>
      </c>
      <c r="R94" s="197">
        <f t="shared" si="3"/>
        <v>0</v>
      </c>
      <c r="S94" s="198"/>
      <c r="T94" s="200">
        <v>8</v>
      </c>
      <c r="U94" s="200"/>
      <c r="V94" s="56">
        <v>0</v>
      </c>
      <c r="W94" s="56">
        <v>8</v>
      </c>
      <c r="X94" s="63">
        <v>0</v>
      </c>
      <c r="Z94" s="50">
        <v>16</v>
      </c>
      <c r="AA94" s="203" t="s">
        <v>26</v>
      </c>
      <c r="AB94" s="203"/>
      <c r="AC94" s="207"/>
      <c r="AD94" s="213">
        <v>3</v>
      </c>
      <c r="AE94" s="200"/>
      <c r="AF94" s="200">
        <v>0</v>
      </c>
      <c r="AG94" s="200"/>
      <c r="AH94" s="200">
        <f t="shared" si="4"/>
        <v>3</v>
      </c>
      <c r="AI94" s="211"/>
    </row>
    <row r="95" spans="2:35" ht="16.5" customHeight="1" thickBot="1">
      <c r="B95" s="51">
        <v>17</v>
      </c>
      <c r="C95" s="215" t="s">
        <v>8</v>
      </c>
      <c r="D95" s="215"/>
      <c r="E95" s="215"/>
      <c r="F95" s="194">
        <f t="shared" si="0"/>
        <v>0</v>
      </c>
      <c r="G95" s="195"/>
      <c r="H95" s="381">
        <v>15</v>
      </c>
      <c r="I95" s="381"/>
      <c r="J95" s="72">
        <f t="shared" si="1"/>
        <v>0</v>
      </c>
      <c r="K95" s="201">
        <f t="shared" si="2"/>
        <v>0</v>
      </c>
      <c r="L95" s="202"/>
      <c r="M95" s="199">
        <v>8</v>
      </c>
      <c r="N95" s="199"/>
      <c r="O95" s="58">
        <v>0</v>
      </c>
      <c r="P95" s="59">
        <v>6</v>
      </c>
      <c r="Q95" s="64">
        <v>2</v>
      </c>
      <c r="R95" s="192">
        <f t="shared" si="3"/>
        <v>0</v>
      </c>
      <c r="S95" s="193"/>
      <c r="T95" s="196">
        <v>7</v>
      </c>
      <c r="U95" s="196"/>
      <c r="V95" s="58">
        <v>0</v>
      </c>
      <c r="W95" s="58">
        <v>7</v>
      </c>
      <c r="X95" s="64">
        <v>0</v>
      </c>
      <c r="Z95" s="51">
        <v>17</v>
      </c>
      <c r="AA95" s="199" t="s">
        <v>8</v>
      </c>
      <c r="AB95" s="199"/>
      <c r="AC95" s="206"/>
      <c r="AD95" s="214">
        <v>2</v>
      </c>
      <c r="AE95" s="196"/>
      <c r="AF95" s="196">
        <v>0</v>
      </c>
      <c r="AG95" s="196"/>
      <c r="AH95" s="196">
        <f t="shared" si="4"/>
        <v>2</v>
      </c>
      <c r="AI95" s="212"/>
    </row>
  </sheetData>
  <sheetProtection/>
  <mergeCells count="902">
    <mergeCell ref="C88:E88"/>
    <mergeCell ref="C93:E93"/>
    <mergeCell ref="C79:E79"/>
    <mergeCell ref="C81:E81"/>
    <mergeCell ref="C83:E83"/>
    <mergeCell ref="C90:E90"/>
    <mergeCell ref="C84:E84"/>
    <mergeCell ref="C86:E86"/>
    <mergeCell ref="C82:E82"/>
    <mergeCell ref="C80:E80"/>
    <mergeCell ref="F78:G78"/>
    <mergeCell ref="F82:G82"/>
    <mergeCell ref="F80:G80"/>
    <mergeCell ref="H79:I79"/>
    <mergeCell ref="H81:I81"/>
    <mergeCell ref="F83:G83"/>
    <mergeCell ref="H78:I78"/>
    <mergeCell ref="H86:I86"/>
    <mergeCell ref="H82:I82"/>
    <mergeCell ref="H80:I80"/>
    <mergeCell ref="H88:I88"/>
    <mergeCell ref="K78:L78"/>
    <mergeCell ref="H85:I85"/>
    <mergeCell ref="K80:L80"/>
    <mergeCell ref="H95:I95"/>
    <mergeCell ref="H93:I93"/>
    <mergeCell ref="H92:I92"/>
    <mergeCell ref="F88:G88"/>
    <mergeCell ref="F93:G93"/>
    <mergeCell ref="F79:G79"/>
    <mergeCell ref="F86:G86"/>
    <mergeCell ref="F85:G85"/>
    <mergeCell ref="F84:G84"/>
    <mergeCell ref="T78:U78"/>
    <mergeCell ref="T86:U86"/>
    <mergeCell ref="T82:U82"/>
    <mergeCell ref="R88:S88"/>
    <mergeCell ref="R79:S79"/>
    <mergeCell ref="R81:S81"/>
    <mergeCell ref="R83:S83"/>
    <mergeCell ref="T85:U85"/>
    <mergeCell ref="R86:S86"/>
    <mergeCell ref="R78:S78"/>
    <mergeCell ref="M79:N79"/>
    <mergeCell ref="T93:U93"/>
    <mergeCell ref="R93:S93"/>
    <mergeCell ref="R87:S87"/>
    <mergeCell ref="R91:S91"/>
    <mergeCell ref="T87:U87"/>
    <mergeCell ref="T91:U91"/>
    <mergeCell ref="M93:N93"/>
    <mergeCell ref="R89:S89"/>
    <mergeCell ref="R85:S85"/>
    <mergeCell ref="M78:N78"/>
    <mergeCell ref="AD79:AE79"/>
    <mergeCell ref="AD83:AE83"/>
    <mergeCell ref="AD81:AE81"/>
    <mergeCell ref="AA83:AC83"/>
    <mergeCell ref="R84:S84"/>
    <mergeCell ref="M82:N82"/>
    <mergeCell ref="M80:N80"/>
    <mergeCell ref="R80:S80"/>
    <mergeCell ref="T80:U80"/>
    <mergeCell ref="AH78:AI78"/>
    <mergeCell ref="AA84:AC84"/>
    <mergeCell ref="AA88:AC88"/>
    <mergeCell ref="AA79:AC79"/>
    <mergeCell ref="AA80:AC80"/>
    <mergeCell ref="AA81:AC81"/>
    <mergeCell ref="AF88:AG88"/>
    <mergeCell ref="AH82:AI82"/>
    <mergeCell ref="AD78:AE78"/>
    <mergeCell ref="AA86:AC86"/>
    <mergeCell ref="B78:E78"/>
    <mergeCell ref="AD86:AE86"/>
    <mergeCell ref="AD82:AE82"/>
    <mergeCell ref="D39:F39"/>
    <mergeCell ref="G39:I39"/>
    <mergeCell ref="J39:L39"/>
    <mergeCell ref="M39:O39"/>
    <mergeCell ref="P39:R39"/>
    <mergeCell ref="S39:U39"/>
    <mergeCell ref="V39:X39"/>
    <mergeCell ref="AI39:AJ39"/>
    <mergeCell ref="AK39:AL39"/>
    <mergeCell ref="AM39:AN39"/>
    <mergeCell ref="AO39:AP39"/>
    <mergeCell ref="Y39:AA39"/>
    <mergeCell ref="AB39:AD39"/>
    <mergeCell ref="AE39:AF39"/>
    <mergeCell ref="AG39:AH39"/>
    <mergeCell ref="AQ39:AR39"/>
    <mergeCell ref="AS39:AT39"/>
    <mergeCell ref="AU39:AV39"/>
    <mergeCell ref="D40:F41"/>
    <mergeCell ref="G40:I41"/>
    <mergeCell ref="J40:L40"/>
    <mergeCell ref="M40:O40"/>
    <mergeCell ref="P40:R40"/>
    <mergeCell ref="S40:U40"/>
    <mergeCell ref="V40:X40"/>
    <mergeCell ref="AI40:AJ41"/>
    <mergeCell ref="AK40:AL41"/>
    <mergeCell ref="AM40:AN41"/>
    <mergeCell ref="AO40:AP41"/>
    <mergeCell ref="Y40:AA40"/>
    <mergeCell ref="AB40:AD40"/>
    <mergeCell ref="AE40:AF41"/>
    <mergeCell ref="AG40:AH41"/>
    <mergeCell ref="AQ40:AR41"/>
    <mergeCell ref="AS40:AT41"/>
    <mergeCell ref="AU40:AV41"/>
    <mergeCell ref="D42:F43"/>
    <mergeCell ref="G42:I42"/>
    <mergeCell ref="J42:L43"/>
    <mergeCell ref="M42:O42"/>
    <mergeCell ref="P42:R42"/>
    <mergeCell ref="S42:U42"/>
    <mergeCell ref="V42:X42"/>
    <mergeCell ref="AI42:AJ43"/>
    <mergeCell ref="AK42:AL43"/>
    <mergeCell ref="AM42:AN43"/>
    <mergeCell ref="AO42:AP43"/>
    <mergeCell ref="Y42:AA42"/>
    <mergeCell ref="AB42:AD42"/>
    <mergeCell ref="AE42:AF43"/>
    <mergeCell ref="AG42:AH43"/>
    <mergeCell ref="AQ42:AR43"/>
    <mergeCell ref="AS42:AT43"/>
    <mergeCell ref="AU42:AV43"/>
    <mergeCell ref="D44:F45"/>
    <mergeCell ref="G44:I44"/>
    <mergeCell ref="J44:L44"/>
    <mergeCell ref="M44:O45"/>
    <mergeCell ref="P44:R44"/>
    <mergeCell ref="S44:U44"/>
    <mergeCell ref="V44:X44"/>
    <mergeCell ref="AI44:AJ45"/>
    <mergeCell ref="AK44:AL45"/>
    <mergeCell ref="AM44:AN45"/>
    <mergeCell ref="AO44:AP45"/>
    <mergeCell ref="Y44:AA44"/>
    <mergeCell ref="AB44:AD44"/>
    <mergeCell ref="AE44:AF45"/>
    <mergeCell ref="AG44:AH45"/>
    <mergeCell ref="AQ44:AR45"/>
    <mergeCell ref="AS44:AT45"/>
    <mergeCell ref="AU44:AV45"/>
    <mergeCell ref="D46:F47"/>
    <mergeCell ref="G46:I46"/>
    <mergeCell ref="J46:L46"/>
    <mergeCell ref="M46:O46"/>
    <mergeCell ref="P46:R47"/>
    <mergeCell ref="S46:U46"/>
    <mergeCell ref="V46:X46"/>
    <mergeCell ref="AI46:AJ47"/>
    <mergeCell ref="AK46:AL47"/>
    <mergeCell ref="AM46:AN47"/>
    <mergeCell ref="AO46:AP47"/>
    <mergeCell ref="Y46:AA46"/>
    <mergeCell ref="AB46:AD46"/>
    <mergeCell ref="AE46:AF47"/>
    <mergeCell ref="AG46:AH47"/>
    <mergeCell ref="AQ46:AR47"/>
    <mergeCell ref="AS46:AT47"/>
    <mergeCell ref="AU46:AV47"/>
    <mergeCell ref="D48:F49"/>
    <mergeCell ref="G48:I48"/>
    <mergeCell ref="J48:L48"/>
    <mergeCell ref="M48:O48"/>
    <mergeCell ref="P48:R48"/>
    <mergeCell ref="S48:U49"/>
    <mergeCell ref="V48:X48"/>
    <mergeCell ref="AI48:AJ49"/>
    <mergeCell ref="AK48:AL49"/>
    <mergeCell ref="AM48:AN49"/>
    <mergeCell ref="AO48:AP49"/>
    <mergeCell ref="Y48:AA48"/>
    <mergeCell ref="AB48:AD48"/>
    <mergeCell ref="AE48:AF49"/>
    <mergeCell ref="AG48:AH49"/>
    <mergeCell ref="AQ48:AR49"/>
    <mergeCell ref="AS48:AT49"/>
    <mergeCell ref="AU48:AV49"/>
    <mergeCell ref="D50:F51"/>
    <mergeCell ref="G50:I50"/>
    <mergeCell ref="J50:L50"/>
    <mergeCell ref="M50:O50"/>
    <mergeCell ref="P50:R50"/>
    <mergeCell ref="S50:U50"/>
    <mergeCell ref="V50:X51"/>
    <mergeCell ref="AI50:AJ51"/>
    <mergeCell ref="AK50:AL51"/>
    <mergeCell ref="AM50:AN51"/>
    <mergeCell ref="AO50:AP51"/>
    <mergeCell ref="Y50:AA50"/>
    <mergeCell ref="AB50:AD50"/>
    <mergeCell ref="AE50:AF51"/>
    <mergeCell ref="AG50:AH51"/>
    <mergeCell ref="AQ50:AR51"/>
    <mergeCell ref="AS50:AT51"/>
    <mergeCell ref="AU50:AV51"/>
    <mergeCell ref="D52:F53"/>
    <mergeCell ref="G52:I52"/>
    <mergeCell ref="J52:L52"/>
    <mergeCell ref="M52:O52"/>
    <mergeCell ref="P52:R52"/>
    <mergeCell ref="S52:U52"/>
    <mergeCell ref="V52:X52"/>
    <mergeCell ref="S54:U54"/>
    <mergeCell ref="V54:X54"/>
    <mergeCell ref="AI52:AJ53"/>
    <mergeCell ref="AK52:AL53"/>
    <mergeCell ref="AM52:AN53"/>
    <mergeCell ref="AO52:AP53"/>
    <mergeCell ref="Y52:AA53"/>
    <mergeCell ref="AB52:AD52"/>
    <mergeCell ref="AE52:AF53"/>
    <mergeCell ref="AG52:AH53"/>
    <mergeCell ref="AE54:AF55"/>
    <mergeCell ref="AG54:AH55"/>
    <mergeCell ref="AQ52:AR53"/>
    <mergeCell ref="AS52:AT53"/>
    <mergeCell ref="AU52:AV53"/>
    <mergeCell ref="D54:F55"/>
    <mergeCell ref="G54:I54"/>
    <mergeCell ref="J54:L54"/>
    <mergeCell ref="M54:O54"/>
    <mergeCell ref="P54:R54"/>
    <mergeCell ref="AU54:AV55"/>
    <mergeCell ref="A57:C57"/>
    <mergeCell ref="D57:F57"/>
    <mergeCell ref="G57:I57"/>
    <mergeCell ref="J57:L57"/>
    <mergeCell ref="M57:O57"/>
    <mergeCell ref="P57:R57"/>
    <mergeCell ref="S57:U57"/>
    <mergeCell ref="AI54:AJ55"/>
    <mergeCell ref="AK54:AL55"/>
    <mergeCell ref="V57:X57"/>
    <mergeCell ref="Y57:AA57"/>
    <mergeCell ref="AB57:AD57"/>
    <mergeCell ref="AE57:AF57"/>
    <mergeCell ref="AQ54:AR55"/>
    <mergeCell ref="AS54:AT55"/>
    <mergeCell ref="AM54:AN55"/>
    <mergeCell ref="AO54:AP55"/>
    <mergeCell ref="Y54:AA54"/>
    <mergeCell ref="AB54:AD55"/>
    <mergeCell ref="AO57:AP57"/>
    <mergeCell ref="AQ57:AR57"/>
    <mergeCell ref="AS57:AT57"/>
    <mergeCell ref="AU57:AV57"/>
    <mergeCell ref="AG57:AH57"/>
    <mergeCell ref="AI57:AJ57"/>
    <mergeCell ref="AK57:AL57"/>
    <mergeCell ref="AM57:AN57"/>
    <mergeCell ref="M58:O58"/>
    <mergeCell ref="P58:R58"/>
    <mergeCell ref="S58:U58"/>
    <mergeCell ref="V58:X58"/>
    <mergeCell ref="A58:C59"/>
    <mergeCell ref="D58:F59"/>
    <mergeCell ref="G58:I58"/>
    <mergeCell ref="J58:L58"/>
    <mergeCell ref="AI58:AJ59"/>
    <mergeCell ref="AK58:AL59"/>
    <mergeCell ref="AM58:AN59"/>
    <mergeCell ref="AO58:AP59"/>
    <mergeCell ref="Y58:AA58"/>
    <mergeCell ref="AB58:AD58"/>
    <mergeCell ref="AE58:AF59"/>
    <mergeCell ref="AG58:AH59"/>
    <mergeCell ref="AQ58:AR59"/>
    <mergeCell ref="AS58:AT59"/>
    <mergeCell ref="AU58:AV59"/>
    <mergeCell ref="A60:C61"/>
    <mergeCell ref="D60:F60"/>
    <mergeCell ref="G60:I61"/>
    <mergeCell ref="J60:L60"/>
    <mergeCell ref="M60:O60"/>
    <mergeCell ref="P60:R60"/>
    <mergeCell ref="S60:U60"/>
    <mergeCell ref="AS60:AT61"/>
    <mergeCell ref="AU60:AV61"/>
    <mergeCell ref="AG60:AH61"/>
    <mergeCell ref="AI60:AJ61"/>
    <mergeCell ref="AK60:AL61"/>
    <mergeCell ref="AM60:AN61"/>
    <mergeCell ref="A62:C63"/>
    <mergeCell ref="D62:F62"/>
    <mergeCell ref="G62:I62"/>
    <mergeCell ref="J62:L63"/>
    <mergeCell ref="AO60:AP61"/>
    <mergeCell ref="AQ60:AR61"/>
    <mergeCell ref="V60:X60"/>
    <mergeCell ref="Y60:AA60"/>
    <mergeCell ref="AB60:AD60"/>
    <mergeCell ref="AE60:AF61"/>
    <mergeCell ref="AE62:AF63"/>
    <mergeCell ref="AG62:AH63"/>
    <mergeCell ref="M62:O62"/>
    <mergeCell ref="P62:R62"/>
    <mergeCell ref="S62:U62"/>
    <mergeCell ref="V62:X62"/>
    <mergeCell ref="AU62:AV63"/>
    <mergeCell ref="A64:C65"/>
    <mergeCell ref="D64:F64"/>
    <mergeCell ref="G64:I64"/>
    <mergeCell ref="J64:L64"/>
    <mergeCell ref="M64:O65"/>
    <mergeCell ref="P64:R64"/>
    <mergeCell ref="S64:U64"/>
    <mergeCell ref="AI62:AJ63"/>
    <mergeCell ref="AK62:AL63"/>
    <mergeCell ref="V64:X64"/>
    <mergeCell ref="Y64:AA64"/>
    <mergeCell ref="AB64:AD64"/>
    <mergeCell ref="AE64:AF65"/>
    <mergeCell ref="AQ62:AR63"/>
    <mergeCell ref="AS62:AT63"/>
    <mergeCell ref="AM62:AN63"/>
    <mergeCell ref="AO62:AP63"/>
    <mergeCell ref="Y62:AA62"/>
    <mergeCell ref="AB62:AD62"/>
    <mergeCell ref="AO64:AP65"/>
    <mergeCell ref="AQ64:AR65"/>
    <mergeCell ref="AS64:AT65"/>
    <mergeCell ref="AU64:AV65"/>
    <mergeCell ref="AG64:AH65"/>
    <mergeCell ref="AI64:AJ65"/>
    <mergeCell ref="AK64:AL65"/>
    <mergeCell ref="AM64:AN65"/>
    <mergeCell ref="M66:O66"/>
    <mergeCell ref="P66:R67"/>
    <mergeCell ref="S66:U66"/>
    <mergeCell ref="V66:X66"/>
    <mergeCell ref="A66:C67"/>
    <mergeCell ref="D66:F66"/>
    <mergeCell ref="G66:I66"/>
    <mergeCell ref="J66:L66"/>
    <mergeCell ref="AI66:AJ67"/>
    <mergeCell ref="AK66:AL67"/>
    <mergeCell ref="AM66:AN67"/>
    <mergeCell ref="AO66:AP67"/>
    <mergeCell ref="Y66:AA66"/>
    <mergeCell ref="AB66:AD66"/>
    <mergeCell ref="AE66:AF67"/>
    <mergeCell ref="AG66:AH67"/>
    <mergeCell ref="AQ66:AR67"/>
    <mergeCell ref="AS66:AT67"/>
    <mergeCell ref="AU66:AV67"/>
    <mergeCell ref="A68:C69"/>
    <mergeCell ref="D68:F68"/>
    <mergeCell ref="G68:I68"/>
    <mergeCell ref="J68:L68"/>
    <mergeCell ref="M68:O68"/>
    <mergeCell ref="P68:R68"/>
    <mergeCell ref="S68:U69"/>
    <mergeCell ref="AU68:AV69"/>
    <mergeCell ref="AG68:AH69"/>
    <mergeCell ref="AI68:AJ69"/>
    <mergeCell ref="AK68:AL69"/>
    <mergeCell ref="AM68:AN69"/>
    <mergeCell ref="AO68:AP69"/>
    <mergeCell ref="A70:C71"/>
    <mergeCell ref="D70:F70"/>
    <mergeCell ref="G70:I70"/>
    <mergeCell ref="J70:L70"/>
    <mergeCell ref="AQ68:AR69"/>
    <mergeCell ref="AS68:AT69"/>
    <mergeCell ref="V68:X68"/>
    <mergeCell ref="Y68:AA68"/>
    <mergeCell ref="AB68:AD68"/>
    <mergeCell ref="AE68:AF69"/>
    <mergeCell ref="AE70:AF71"/>
    <mergeCell ref="AG70:AH71"/>
    <mergeCell ref="M70:O70"/>
    <mergeCell ref="P70:R70"/>
    <mergeCell ref="S70:U70"/>
    <mergeCell ref="V70:X71"/>
    <mergeCell ref="AU70:AV71"/>
    <mergeCell ref="AK70:AL71"/>
    <mergeCell ref="AM70:AN71"/>
    <mergeCell ref="AO70:AP71"/>
    <mergeCell ref="A72:C73"/>
    <mergeCell ref="D72:F72"/>
    <mergeCell ref="G72:I72"/>
    <mergeCell ref="J72:L72"/>
    <mergeCell ref="Y70:AA70"/>
    <mergeCell ref="AB70:AD70"/>
    <mergeCell ref="AQ70:AR71"/>
    <mergeCell ref="AS70:AT71"/>
    <mergeCell ref="AG72:AH73"/>
    <mergeCell ref="AI72:AJ73"/>
    <mergeCell ref="AK72:AL73"/>
    <mergeCell ref="AI70:AJ71"/>
    <mergeCell ref="M74:O74"/>
    <mergeCell ref="P74:R74"/>
    <mergeCell ref="S74:U74"/>
    <mergeCell ref="V74:X74"/>
    <mergeCell ref="AS72:AT73"/>
    <mergeCell ref="AE72:AF73"/>
    <mergeCell ref="AI74:AJ75"/>
    <mergeCell ref="AK74:AL75"/>
    <mergeCell ref="AM74:AN75"/>
    <mergeCell ref="AO74:AP75"/>
    <mergeCell ref="AU72:AV73"/>
    <mergeCell ref="A74:C75"/>
    <mergeCell ref="D74:F74"/>
    <mergeCell ref="G74:I74"/>
    <mergeCell ref="J74:L74"/>
    <mergeCell ref="AG74:AH75"/>
    <mergeCell ref="AQ74:AR75"/>
    <mergeCell ref="AS74:AT75"/>
    <mergeCell ref="AU74:AV75"/>
    <mergeCell ref="D1:F1"/>
    <mergeCell ref="G1:I1"/>
    <mergeCell ref="J1:L1"/>
    <mergeCell ref="M1:O1"/>
    <mergeCell ref="P1:R1"/>
    <mergeCell ref="S1:U1"/>
    <mergeCell ref="V1:X1"/>
    <mergeCell ref="AI1:AJ1"/>
    <mergeCell ref="AK1:AL1"/>
    <mergeCell ref="AM1:AN1"/>
    <mergeCell ref="AO1:AP1"/>
    <mergeCell ref="Y1:AA1"/>
    <mergeCell ref="AB1:AD1"/>
    <mergeCell ref="AE1:AF1"/>
    <mergeCell ref="AG1:AH1"/>
    <mergeCell ref="AQ1:AR1"/>
    <mergeCell ref="AS1:AT1"/>
    <mergeCell ref="AU1:AV1"/>
    <mergeCell ref="D2:F3"/>
    <mergeCell ref="G2:I3"/>
    <mergeCell ref="J2:L2"/>
    <mergeCell ref="M2:O2"/>
    <mergeCell ref="P2:R2"/>
    <mergeCell ref="S2:U2"/>
    <mergeCell ref="V2:X2"/>
    <mergeCell ref="AI2:AJ3"/>
    <mergeCell ref="AK2:AL3"/>
    <mergeCell ref="AM2:AN3"/>
    <mergeCell ref="AO2:AP3"/>
    <mergeCell ref="Y2:AA2"/>
    <mergeCell ref="AB2:AD2"/>
    <mergeCell ref="AE2:AF3"/>
    <mergeCell ref="AG2:AH3"/>
    <mergeCell ref="AQ2:AR3"/>
    <mergeCell ref="AS2:AT3"/>
    <mergeCell ref="AU2:AV3"/>
    <mergeCell ref="D4:F5"/>
    <mergeCell ref="G4:I4"/>
    <mergeCell ref="J4:L5"/>
    <mergeCell ref="M4:O4"/>
    <mergeCell ref="P4:R4"/>
    <mergeCell ref="S4:U4"/>
    <mergeCell ref="V4:X4"/>
    <mergeCell ref="AI4:AJ5"/>
    <mergeCell ref="AK4:AL5"/>
    <mergeCell ref="AM4:AN5"/>
    <mergeCell ref="AO4:AP5"/>
    <mergeCell ref="Y4:AA4"/>
    <mergeCell ref="AB4:AD4"/>
    <mergeCell ref="AE4:AF5"/>
    <mergeCell ref="AG4:AH5"/>
    <mergeCell ref="AQ4:AR5"/>
    <mergeCell ref="AS4:AT5"/>
    <mergeCell ref="AU4:AV5"/>
    <mergeCell ref="D6:F7"/>
    <mergeCell ref="G6:I6"/>
    <mergeCell ref="J6:L6"/>
    <mergeCell ref="M6:O7"/>
    <mergeCell ref="P6:R6"/>
    <mergeCell ref="S6:U6"/>
    <mergeCell ref="V6:X6"/>
    <mergeCell ref="AI6:AJ7"/>
    <mergeCell ref="AK6:AL7"/>
    <mergeCell ref="AM6:AN7"/>
    <mergeCell ref="AO6:AP7"/>
    <mergeCell ref="Y6:AA6"/>
    <mergeCell ref="AB6:AD6"/>
    <mergeCell ref="AE6:AF7"/>
    <mergeCell ref="AG6:AH7"/>
    <mergeCell ref="AQ6:AR7"/>
    <mergeCell ref="AS6:AT7"/>
    <mergeCell ref="AU6:AV7"/>
    <mergeCell ref="D8:F9"/>
    <mergeCell ref="G8:I8"/>
    <mergeCell ref="J8:L8"/>
    <mergeCell ref="M8:O8"/>
    <mergeCell ref="P8:R9"/>
    <mergeCell ref="S8:U8"/>
    <mergeCell ref="V8:X8"/>
    <mergeCell ref="AI8:AJ9"/>
    <mergeCell ref="AK8:AL9"/>
    <mergeCell ref="AM8:AN9"/>
    <mergeCell ref="AO8:AP9"/>
    <mergeCell ref="Y8:AA8"/>
    <mergeCell ref="AB8:AD8"/>
    <mergeCell ref="AE8:AF9"/>
    <mergeCell ref="AG8:AH9"/>
    <mergeCell ref="AQ8:AR9"/>
    <mergeCell ref="AS8:AT9"/>
    <mergeCell ref="AU8:AV9"/>
    <mergeCell ref="D10:F11"/>
    <mergeCell ref="G10:I10"/>
    <mergeCell ref="J10:L10"/>
    <mergeCell ref="M10:O10"/>
    <mergeCell ref="P10:R10"/>
    <mergeCell ref="S10:U11"/>
    <mergeCell ref="V10:X10"/>
    <mergeCell ref="AI10:AJ11"/>
    <mergeCell ref="AK10:AL11"/>
    <mergeCell ref="AM10:AN11"/>
    <mergeCell ref="AO10:AP11"/>
    <mergeCell ref="Y10:AA10"/>
    <mergeCell ref="AB10:AD10"/>
    <mergeCell ref="AE10:AF11"/>
    <mergeCell ref="AG10:AH11"/>
    <mergeCell ref="AQ10:AR11"/>
    <mergeCell ref="AS10:AT11"/>
    <mergeCell ref="AU10:AV11"/>
    <mergeCell ref="D12:F13"/>
    <mergeCell ref="G12:I12"/>
    <mergeCell ref="J12:L12"/>
    <mergeCell ref="M12:O12"/>
    <mergeCell ref="P12:R12"/>
    <mergeCell ref="S12:U12"/>
    <mergeCell ref="V12:X13"/>
    <mergeCell ref="AI12:AJ13"/>
    <mergeCell ref="AK12:AL13"/>
    <mergeCell ref="AM12:AN13"/>
    <mergeCell ref="AO12:AP13"/>
    <mergeCell ref="Y12:AA12"/>
    <mergeCell ref="AB12:AD12"/>
    <mergeCell ref="AE12:AF13"/>
    <mergeCell ref="AG12:AH13"/>
    <mergeCell ref="AQ12:AR13"/>
    <mergeCell ref="AS12:AT13"/>
    <mergeCell ref="AU12:AV13"/>
    <mergeCell ref="D14:F15"/>
    <mergeCell ref="G14:I14"/>
    <mergeCell ref="J14:L14"/>
    <mergeCell ref="M14:O14"/>
    <mergeCell ref="P14:R14"/>
    <mergeCell ref="S14:U14"/>
    <mergeCell ref="V14:X14"/>
    <mergeCell ref="S16:U16"/>
    <mergeCell ref="V16:X16"/>
    <mergeCell ref="AI14:AJ15"/>
    <mergeCell ref="AK14:AL15"/>
    <mergeCell ref="AM14:AN15"/>
    <mergeCell ref="AO14:AP15"/>
    <mergeCell ref="Y14:AA15"/>
    <mergeCell ref="AB14:AD14"/>
    <mergeCell ref="AE14:AF15"/>
    <mergeCell ref="AG14:AH15"/>
    <mergeCell ref="AE16:AF17"/>
    <mergeCell ref="AG16:AH17"/>
    <mergeCell ref="AQ14:AR15"/>
    <mergeCell ref="AS14:AT15"/>
    <mergeCell ref="AU14:AV15"/>
    <mergeCell ref="D16:F17"/>
    <mergeCell ref="G16:I16"/>
    <mergeCell ref="J16:L16"/>
    <mergeCell ref="M16:O16"/>
    <mergeCell ref="P16:R16"/>
    <mergeCell ref="AU16:AV17"/>
    <mergeCell ref="A19:C19"/>
    <mergeCell ref="D19:F19"/>
    <mergeCell ref="G19:I19"/>
    <mergeCell ref="J19:L19"/>
    <mergeCell ref="M19:O19"/>
    <mergeCell ref="P19:R19"/>
    <mergeCell ref="S19:U19"/>
    <mergeCell ref="AI16:AJ17"/>
    <mergeCell ref="AK16:AL17"/>
    <mergeCell ref="V19:X19"/>
    <mergeCell ref="Y19:AA19"/>
    <mergeCell ref="AB19:AD19"/>
    <mergeCell ref="AE19:AF19"/>
    <mergeCell ref="AQ16:AR17"/>
    <mergeCell ref="AS16:AT17"/>
    <mergeCell ref="AM16:AN17"/>
    <mergeCell ref="AO16:AP17"/>
    <mergeCell ref="Y16:AA16"/>
    <mergeCell ref="AB16:AD17"/>
    <mergeCell ref="AO19:AP19"/>
    <mergeCell ref="AQ19:AR19"/>
    <mergeCell ref="AS19:AT19"/>
    <mergeCell ref="AU19:AV19"/>
    <mergeCell ref="AG19:AH19"/>
    <mergeCell ref="AI19:AJ19"/>
    <mergeCell ref="AK19:AL19"/>
    <mergeCell ref="AM19:AN19"/>
    <mergeCell ref="M20:O20"/>
    <mergeCell ref="P20:R20"/>
    <mergeCell ref="S20:U20"/>
    <mergeCell ref="V20:X20"/>
    <mergeCell ref="A20:C21"/>
    <mergeCell ref="D20:F21"/>
    <mergeCell ref="G20:I20"/>
    <mergeCell ref="J20:L20"/>
    <mergeCell ref="AI20:AJ21"/>
    <mergeCell ref="AK20:AL21"/>
    <mergeCell ref="AM20:AN21"/>
    <mergeCell ref="AO20:AP21"/>
    <mergeCell ref="Y20:AA20"/>
    <mergeCell ref="AB20:AD20"/>
    <mergeCell ref="AE20:AF21"/>
    <mergeCell ref="AG20:AH21"/>
    <mergeCell ref="AQ20:AR21"/>
    <mergeCell ref="AS20:AT21"/>
    <mergeCell ref="AU20:AV21"/>
    <mergeCell ref="A22:C23"/>
    <mergeCell ref="D22:F22"/>
    <mergeCell ref="G22:I23"/>
    <mergeCell ref="J22:L22"/>
    <mergeCell ref="M22:O22"/>
    <mergeCell ref="P22:R22"/>
    <mergeCell ref="S22:U22"/>
    <mergeCell ref="AS22:AT23"/>
    <mergeCell ref="AU22:AV23"/>
    <mergeCell ref="AG22:AH23"/>
    <mergeCell ref="AI22:AJ23"/>
    <mergeCell ref="AK22:AL23"/>
    <mergeCell ref="AM22:AN23"/>
    <mergeCell ref="A24:C25"/>
    <mergeCell ref="D24:F24"/>
    <mergeCell ref="G24:I24"/>
    <mergeCell ref="J24:L25"/>
    <mergeCell ref="AO22:AP23"/>
    <mergeCell ref="AQ22:AR23"/>
    <mergeCell ref="V22:X22"/>
    <mergeCell ref="Y22:AA22"/>
    <mergeCell ref="AB22:AD22"/>
    <mergeCell ref="AE22:AF23"/>
    <mergeCell ref="AE24:AF25"/>
    <mergeCell ref="AG24:AH25"/>
    <mergeCell ref="M24:O24"/>
    <mergeCell ref="P24:R24"/>
    <mergeCell ref="S24:U24"/>
    <mergeCell ref="V24:X24"/>
    <mergeCell ref="AU24:AV25"/>
    <mergeCell ref="A26:C27"/>
    <mergeCell ref="D26:F26"/>
    <mergeCell ref="G26:I26"/>
    <mergeCell ref="J26:L26"/>
    <mergeCell ref="M26:O27"/>
    <mergeCell ref="P26:R26"/>
    <mergeCell ref="S26:U26"/>
    <mergeCell ref="AI24:AJ25"/>
    <mergeCell ref="AK24:AL25"/>
    <mergeCell ref="V26:X26"/>
    <mergeCell ref="Y26:AA26"/>
    <mergeCell ref="AB26:AD26"/>
    <mergeCell ref="AE26:AF27"/>
    <mergeCell ref="AQ24:AR25"/>
    <mergeCell ref="AS24:AT25"/>
    <mergeCell ref="AM24:AN25"/>
    <mergeCell ref="AO24:AP25"/>
    <mergeCell ref="Y24:AA24"/>
    <mergeCell ref="AB24:AD24"/>
    <mergeCell ref="AO26:AP27"/>
    <mergeCell ref="AQ26:AR27"/>
    <mergeCell ref="AS26:AT27"/>
    <mergeCell ref="AU26:AV27"/>
    <mergeCell ref="AG26:AH27"/>
    <mergeCell ref="AI26:AJ27"/>
    <mergeCell ref="AK26:AL27"/>
    <mergeCell ref="AM26:AN27"/>
    <mergeCell ref="M28:O28"/>
    <mergeCell ref="P28:R29"/>
    <mergeCell ref="S28:U28"/>
    <mergeCell ref="V28:X28"/>
    <mergeCell ref="A28:C29"/>
    <mergeCell ref="D28:F28"/>
    <mergeCell ref="G28:I28"/>
    <mergeCell ref="J28:L28"/>
    <mergeCell ref="AI28:AJ29"/>
    <mergeCell ref="AK28:AL29"/>
    <mergeCell ref="AM28:AN29"/>
    <mergeCell ref="AO28:AP29"/>
    <mergeCell ref="Y28:AA28"/>
    <mergeCell ref="AB28:AD28"/>
    <mergeCell ref="AE28:AF29"/>
    <mergeCell ref="AG28:AH29"/>
    <mergeCell ref="AQ28:AR29"/>
    <mergeCell ref="AS28:AT29"/>
    <mergeCell ref="AU28:AV29"/>
    <mergeCell ref="A30:C31"/>
    <mergeCell ref="D30:F30"/>
    <mergeCell ref="G30:I30"/>
    <mergeCell ref="J30:L30"/>
    <mergeCell ref="M30:O30"/>
    <mergeCell ref="P30:R30"/>
    <mergeCell ref="S30:U31"/>
    <mergeCell ref="AS30:AT31"/>
    <mergeCell ref="AU30:AV31"/>
    <mergeCell ref="AG30:AH31"/>
    <mergeCell ref="AI30:AJ31"/>
    <mergeCell ref="AK30:AL31"/>
    <mergeCell ref="AM30:AN31"/>
    <mergeCell ref="A32:C33"/>
    <mergeCell ref="D32:F32"/>
    <mergeCell ref="G32:I32"/>
    <mergeCell ref="J32:L32"/>
    <mergeCell ref="AO30:AP31"/>
    <mergeCell ref="AQ30:AR31"/>
    <mergeCell ref="V30:X30"/>
    <mergeCell ref="Y30:AA30"/>
    <mergeCell ref="AB30:AD30"/>
    <mergeCell ref="AE30:AF31"/>
    <mergeCell ref="AE32:AF33"/>
    <mergeCell ref="AG32:AH33"/>
    <mergeCell ref="M32:O32"/>
    <mergeCell ref="P32:R32"/>
    <mergeCell ref="S32:U32"/>
    <mergeCell ref="V32:X33"/>
    <mergeCell ref="AU32:AV33"/>
    <mergeCell ref="A34:C35"/>
    <mergeCell ref="D34:F34"/>
    <mergeCell ref="G34:I34"/>
    <mergeCell ref="J34:L34"/>
    <mergeCell ref="M34:O34"/>
    <mergeCell ref="P34:R34"/>
    <mergeCell ref="S34:U34"/>
    <mergeCell ref="AI32:AJ33"/>
    <mergeCell ref="AK32:AL33"/>
    <mergeCell ref="V34:X34"/>
    <mergeCell ref="Y34:AA35"/>
    <mergeCell ref="AB34:AD34"/>
    <mergeCell ref="AE34:AF35"/>
    <mergeCell ref="AQ32:AR33"/>
    <mergeCell ref="AS32:AT33"/>
    <mergeCell ref="AM32:AN33"/>
    <mergeCell ref="AO32:AP33"/>
    <mergeCell ref="Y32:AA32"/>
    <mergeCell ref="AB32:AD32"/>
    <mergeCell ref="AO34:AP35"/>
    <mergeCell ref="AQ34:AR35"/>
    <mergeCell ref="AS34:AT35"/>
    <mergeCell ref="AU34:AV35"/>
    <mergeCell ref="AG34:AH35"/>
    <mergeCell ref="AI34:AJ35"/>
    <mergeCell ref="AK34:AL35"/>
    <mergeCell ref="AM34:AN35"/>
    <mergeCell ref="Y36:AA36"/>
    <mergeCell ref="AB36:AD37"/>
    <mergeCell ref="AE36:AF37"/>
    <mergeCell ref="A36:C37"/>
    <mergeCell ref="D36:F36"/>
    <mergeCell ref="G36:I36"/>
    <mergeCell ref="J36:L36"/>
    <mergeCell ref="M36:O36"/>
    <mergeCell ref="P36:R36"/>
    <mergeCell ref="S36:U36"/>
    <mergeCell ref="V36:X36"/>
    <mergeCell ref="AS36:AT37"/>
    <mergeCell ref="AU36:AV37"/>
    <mergeCell ref="F81:G81"/>
    <mergeCell ref="AD80:AE80"/>
    <mergeCell ref="AF80:AG80"/>
    <mergeCell ref="AH81:AI81"/>
    <mergeCell ref="AH79:AI79"/>
    <mergeCell ref="AH80:AI80"/>
    <mergeCell ref="Z78:AC78"/>
    <mergeCell ref="AB74:AD75"/>
    <mergeCell ref="AE74:AF75"/>
    <mergeCell ref="AD89:AE89"/>
    <mergeCell ref="AD84:AE84"/>
    <mergeCell ref="AF79:AG79"/>
    <mergeCell ref="AF83:AG83"/>
    <mergeCell ref="AF89:AG89"/>
    <mergeCell ref="AF84:AG84"/>
    <mergeCell ref="AF78:AG78"/>
    <mergeCell ref="AB72:AD72"/>
    <mergeCell ref="AQ36:AR37"/>
    <mergeCell ref="AK36:AL37"/>
    <mergeCell ref="AM36:AN37"/>
    <mergeCell ref="AO36:AP37"/>
    <mergeCell ref="AG36:AH37"/>
    <mergeCell ref="AM72:AN73"/>
    <mergeCell ref="AO72:AP73"/>
    <mergeCell ref="AQ72:AR73"/>
    <mergeCell ref="AI36:AJ37"/>
    <mergeCell ref="F92:G92"/>
    <mergeCell ref="V72:X72"/>
    <mergeCell ref="Y72:AA73"/>
    <mergeCell ref="F91:G91"/>
    <mergeCell ref="Y74:AA74"/>
    <mergeCell ref="M72:O72"/>
    <mergeCell ref="P72:R72"/>
    <mergeCell ref="S72:U72"/>
    <mergeCell ref="AA82:AC82"/>
    <mergeCell ref="AA90:AC90"/>
    <mergeCell ref="C92:E92"/>
    <mergeCell ref="F94:G94"/>
    <mergeCell ref="AA93:AC93"/>
    <mergeCell ref="AA89:AC89"/>
    <mergeCell ref="C94:E94"/>
    <mergeCell ref="C87:E87"/>
    <mergeCell ref="C91:E91"/>
    <mergeCell ref="F90:G90"/>
    <mergeCell ref="F87:G87"/>
    <mergeCell ref="F89:G89"/>
    <mergeCell ref="AF86:AG86"/>
    <mergeCell ref="AF82:AG82"/>
    <mergeCell ref="AF81:AG81"/>
    <mergeCell ref="AF90:AG90"/>
    <mergeCell ref="C95:E95"/>
    <mergeCell ref="C85:E85"/>
    <mergeCell ref="AD90:AE90"/>
    <mergeCell ref="AD93:AE93"/>
    <mergeCell ref="AD88:AE88"/>
    <mergeCell ref="C89:E89"/>
    <mergeCell ref="AF87:AG87"/>
    <mergeCell ref="AF91:AG91"/>
    <mergeCell ref="AF93:AG93"/>
    <mergeCell ref="AH94:AI94"/>
    <mergeCell ref="AH93:AI93"/>
    <mergeCell ref="AH92:AI92"/>
    <mergeCell ref="AH87:AI87"/>
    <mergeCell ref="AH91:AI91"/>
    <mergeCell ref="AD85:AE85"/>
    <mergeCell ref="AF85:AG85"/>
    <mergeCell ref="AD95:AE95"/>
    <mergeCell ref="AD92:AE92"/>
    <mergeCell ref="AD94:AE94"/>
    <mergeCell ref="AD87:AE87"/>
    <mergeCell ref="AD91:AE91"/>
    <mergeCell ref="AF95:AG95"/>
    <mergeCell ref="AF92:AG92"/>
    <mergeCell ref="AF94:AG94"/>
    <mergeCell ref="AH83:AI83"/>
    <mergeCell ref="AH89:AI89"/>
    <mergeCell ref="AH84:AI84"/>
    <mergeCell ref="AH88:AI88"/>
    <mergeCell ref="AH85:AI85"/>
    <mergeCell ref="AH95:AI95"/>
    <mergeCell ref="AH86:AI86"/>
    <mergeCell ref="AH90:AI90"/>
    <mergeCell ref="AA94:AC94"/>
    <mergeCell ref="AA87:AC87"/>
    <mergeCell ref="M81:N81"/>
    <mergeCell ref="M83:N83"/>
    <mergeCell ref="M90:N90"/>
    <mergeCell ref="AA91:AC91"/>
    <mergeCell ref="M89:N89"/>
    <mergeCell ref="M92:N92"/>
    <mergeCell ref="T88:U88"/>
    <mergeCell ref="R82:S82"/>
    <mergeCell ref="T92:U92"/>
    <mergeCell ref="AA92:AC92"/>
    <mergeCell ref="K79:L79"/>
    <mergeCell ref="K81:L81"/>
    <mergeCell ref="K83:L83"/>
    <mergeCell ref="K90:L90"/>
    <mergeCell ref="K84:L84"/>
    <mergeCell ref="K87:L87"/>
    <mergeCell ref="K85:L85"/>
    <mergeCell ref="K86:L86"/>
    <mergeCell ref="K82:L82"/>
    <mergeCell ref="M84:N84"/>
    <mergeCell ref="AA95:AC95"/>
    <mergeCell ref="AA85:AC85"/>
    <mergeCell ref="T79:U79"/>
    <mergeCell ref="T81:U81"/>
    <mergeCell ref="T83:U83"/>
    <mergeCell ref="T90:U90"/>
    <mergeCell ref="T84:U84"/>
    <mergeCell ref="T89:U89"/>
    <mergeCell ref="H83:I83"/>
    <mergeCell ref="H90:I90"/>
    <mergeCell ref="H84:I84"/>
    <mergeCell ref="M85:N85"/>
    <mergeCell ref="K88:L88"/>
    <mergeCell ref="M88:N88"/>
    <mergeCell ref="M86:N86"/>
    <mergeCell ref="M87:N87"/>
    <mergeCell ref="K89:L89"/>
    <mergeCell ref="H87:I87"/>
    <mergeCell ref="H89:I89"/>
    <mergeCell ref="K93:L93"/>
    <mergeCell ref="M91:N91"/>
    <mergeCell ref="K91:L91"/>
    <mergeCell ref="M94:N94"/>
    <mergeCell ref="K92:L92"/>
    <mergeCell ref="K94:L94"/>
    <mergeCell ref="H91:I91"/>
    <mergeCell ref="R95:S95"/>
    <mergeCell ref="F95:G95"/>
    <mergeCell ref="T95:U95"/>
    <mergeCell ref="R90:S90"/>
    <mergeCell ref="M95:N95"/>
    <mergeCell ref="T94:U94"/>
    <mergeCell ref="K95:L95"/>
    <mergeCell ref="H94:I94"/>
    <mergeCell ref="R92:S92"/>
    <mergeCell ref="R94:S94"/>
  </mergeCells>
  <conditionalFormatting sqref="AD73 AB53 AD53 Y51 AA51:AB51 AD51 V49 X49:Y49 AA49:AB49 AD49 S47 U47:V47 X47:Y47 AA47:AB47 AD47 P45 R45:S45 U45:V45 X45:Y45 AA45:AB45 AD45 M43 O43:P43 R43:S43 U43:V43 X43:Y43 AA43:AB43 AD43 J41 L41:M41 O41:P41 R41:S41 U41:V41 X41:Y41 AA41:AB41 AD41 Y71 V69 X69:Y69 S67 U67:V67 X67:Y67 P65 R65:S65 U65:V65 X65:Y65 M63 O63:P63 R63:S63 U63:V63 X63:Y63 J61 L61:M61 O61:P61 R61:S61 U61:V61 X61:Y61 G59 I59:J59 L59:M59 O59:P59 R59:S59 U59:V59 X59:Y59 AA59:AB59 AD59 AA61:AB61 AA63:AB63 AA65:AB65 AA67:AB67 AA69:AB69 AA71:AB71 AB73 AD61 AD63 AD65 AD67 AD69 AD71 AD35 AB15 AD15 Y13 AA13:AB13 AD13 V11 X11:Y11 AA11:AB11 AD11 S9 U9:V9 X9:Y9 AA9:AB9 AD9 P7 R7:S7 U7:V7 X7:Y7 AA7:AB7 AD7 M5 O5:P5 R5:S5 U5:V5 X5:Y5 AA5:AB5 AD5 J3 L3:M3 O3:P3 R3:S3 U3:V3 X3:Y3 AA3:AB3 AD3 Y33 V31 X31:Y31 S29 U29:V29 X29:Y29 P27 R27:S27 U27:V27 X27:Y27 M25 O25:P25 R25:S25 U25:V25 X25:Y25 J23 L23:M23 O23:P23 R23:S23 U23:V23 X23:Y23 G21 I21:J21 L21:M21 O21:P21 R21:S21 U21:V21 X21:Y21 AA21:AB21 AD21 AA23:AB23 AA25:AB25 AA27:AB27 AA29:AB29 AA31:AB31 AA33:AB33 AB35 AD23 AD25 AD27 AD29 AD31 AD33">
    <cfRule type="cellIs" priority="1" dxfId="0" operator="equal" stopIfTrue="1">
      <formula>""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pane xSplit="2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I3" sqref="AI3"/>
    </sheetView>
  </sheetViews>
  <sheetFormatPr defaultColWidth="9.00390625" defaultRowHeight="18.75" customHeight="1"/>
  <cols>
    <col min="1" max="1" width="3.25390625" style="73" customWidth="1"/>
    <col min="2" max="2" width="9.00390625" style="73" customWidth="1"/>
    <col min="3" max="3" width="5.25390625" style="73" customWidth="1"/>
    <col min="4" max="4" width="4.50390625" style="73" customWidth="1"/>
    <col min="5" max="7" width="3.875" style="73" customWidth="1"/>
    <col min="8" max="8" width="8.75390625" style="73" customWidth="1"/>
    <col min="9" max="11" width="4.875" style="74" customWidth="1"/>
    <col min="12" max="13" width="6.125" style="74" customWidth="1"/>
    <col min="14" max="14" width="5.25390625" style="73" customWidth="1"/>
    <col min="15" max="15" width="4.50390625" style="73" customWidth="1"/>
    <col min="16" max="18" width="3.875" style="73" customWidth="1"/>
    <col min="19" max="19" width="8.75390625" style="73" customWidth="1"/>
    <col min="20" max="22" width="4.875" style="73" customWidth="1"/>
    <col min="23" max="24" width="6.125" style="74" customWidth="1"/>
    <col min="25" max="25" width="5.25390625" style="73" customWidth="1"/>
    <col min="26" max="26" width="4.50390625" style="73" customWidth="1"/>
    <col min="27" max="29" width="3.875" style="73" customWidth="1"/>
    <col min="30" max="30" width="8.75390625" style="73" customWidth="1"/>
    <col min="31" max="33" width="4.875" style="73" customWidth="1"/>
    <col min="34" max="35" width="6.125" style="74" customWidth="1"/>
    <col min="36" max="16384" width="9.00390625" style="73" customWidth="1"/>
  </cols>
  <sheetData>
    <row r="1" spans="1:35" ht="18.75" customHeight="1">
      <c r="A1" s="105"/>
      <c r="B1" s="106"/>
      <c r="C1" s="396" t="s">
        <v>43</v>
      </c>
      <c r="D1" s="397"/>
      <c r="E1" s="397"/>
      <c r="F1" s="397"/>
      <c r="G1" s="397"/>
      <c r="H1" s="397"/>
      <c r="I1" s="397"/>
      <c r="J1" s="397"/>
      <c r="K1" s="397"/>
      <c r="L1" s="397"/>
      <c r="M1" s="398"/>
      <c r="N1" s="396" t="s">
        <v>55</v>
      </c>
      <c r="O1" s="397"/>
      <c r="P1" s="397"/>
      <c r="Q1" s="397"/>
      <c r="R1" s="397"/>
      <c r="S1" s="397"/>
      <c r="T1" s="397"/>
      <c r="U1" s="397"/>
      <c r="V1" s="397"/>
      <c r="W1" s="397"/>
      <c r="X1" s="398"/>
      <c r="Y1" s="396" t="s">
        <v>56</v>
      </c>
      <c r="Z1" s="397"/>
      <c r="AA1" s="397"/>
      <c r="AB1" s="397"/>
      <c r="AC1" s="397"/>
      <c r="AD1" s="397"/>
      <c r="AE1" s="397"/>
      <c r="AF1" s="397"/>
      <c r="AG1" s="397"/>
      <c r="AH1" s="397"/>
      <c r="AI1" s="398"/>
    </row>
    <row r="2" spans="1:35" ht="18.75" customHeight="1" thickBot="1">
      <c r="A2" s="394"/>
      <c r="B2" s="395"/>
      <c r="C2" s="97" t="s">
        <v>53</v>
      </c>
      <c r="D2" s="94" t="s">
        <v>9</v>
      </c>
      <c r="E2" s="95" t="s">
        <v>44</v>
      </c>
      <c r="F2" s="94" t="s">
        <v>54</v>
      </c>
      <c r="G2" s="94" t="s">
        <v>46</v>
      </c>
      <c r="H2" s="77" t="s">
        <v>16</v>
      </c>
      <c r="I2" s="94" t="s">
        <v>13</v>
      </c>
      <c r="J2" s="94" t="s">
        <v>14</v>
      </c>
      <c r="K2" s="94" t="s">
        <v>57</v>
      </c>
      <c r="L2" s="94" t="s">
        <v>9</v>
      </c>
      <c r="M2" s="96" t="s">
        <v>16</v>
      </c>
      <c r="N2" s="103" t="s">
        <v>53</v>
      </c>
      <c r="O2" s="104" t="s">
        <v>9</v>
      </c>
      <c r="P2" s="75" t="s">
        <v>44</v>
      </c>
      <c r="Q2" s="101" t="s">
        <v>54</v>
      </c>
      <c r="R2" s="101" t="s">
        <v>46</v>
      </c>
      <c r="S2" s="101" t="s">
        <v>16</v>
      </c>
      <c r="T2" s="101" t="s">
        <v>13</v>
      </c>
      <c r="U2" s="101" t="s">
        <v>14</v>
      </c>
      <c r="V2" s="101" t="s">
        <v>57</v>
      </c>
      <c r="W2" s="101" t="s">
        <v>9</v>
      </c>
      <c r="X2" s="102" t="s">
        <v>16</v>
      </c>
      <c r="Y2" s="76" t="s">
        <v>53</v>
      </c>
      <c r="Z2" s="93" t="s">
        <v>9</v>
      </c>
      <c r="AA2" s="94" t="s">
        <v>44</v>
      </c>
      <c r="AB2" s="77" t="s">
        <v>54</v>
      </c>
      <c r="AC2" s="94" t="s">
        <v>46</v>
      </c>
      <c r="AD2" s="94" t="s">
        <v>16</v>
      </c>
      <c r="AE2" s="95" t="s">
        <v>13</v>
      </c>
      <c r="AF2" s="95" t="s">
        <v>14</v>
      </c>
      <c r="AG2" s="95" t="s">
        <v>57</v>
      </c>
      <c r="AH2" s="95" t="s">
        <v>9</v>
      </c>
      <c r="AI2" s="78" t="s">
        <v>16</v>
      </c>
    </row>
    <row r="3" spans="1:35" ht="18.75" customHeight="1">
      <c r="A3" s="79">
        <v>1</v>
      </c>
      <c r="B3" s="90" t="s">
        <v>2</v>
      </c>
      <c r="C3" s="79">
        <v>8</v>
      </c>
      <c r="D3" s="178">
        <v>10</v>
      </c>
      <c r="E3" s="179">
        <v>3</v>
      </c>
      <c r="F3" s="179">
        <v>4</v>
      </c>
      <c r="G3" s="179">
        <v>1</v>
      </c>
      <c r="H3" s="180">
        <f>E3/C3</f>
        <v>0.375</v>
      </c>
      <c r="I3" s="181">
        <v>8</v>
      </c>
      <c r="J3" s="181">
        <v>14</v>
      </c>
      <c r="K3" s="182">
        <f>I3-J3</f>
        <v>-6</v>
      </c>
      <c r="L3" s="190">
        <v>6</v>
      </c>
      <c r="M3" s="107">
        <v>10</v>
      </c>
      <c r="N3" s="98">
        <v>7</v>
      </c>
      <c r="O3" s="120">
        <v>12</v>
      </c>
      <c r="P3" s="99">
        <v>4</v>
      </c>
      <c r="Q3" s="99">
        <v>3</v>
      </c>
      <c r="R3" s="99">
        <v>0</v>
      </c>
      <c r="S3" s="100">
        <f>P3/N3</f>
        <v>0.5714285714285714</v>
      </c>
      <c r="T3" s="129">
        <v>20</v>
      </c>
      <c r="U3" s="129">
        <v>10</v>
      </c>
      <c r="V3" s="129">
        <f>T3-U3</f>
        <v>10</v>
      </c>
      <c r="W3" s="111">
        <v>4</v>
      </c>
      <c r="X3" s="110">
        <v>7</v>
      </c>
      <c r="Y3" s="79">
        <f>SUM(N3,C3)</f>
        <v>15</v>
      </c>
      <c r="Z3" s="117">
        <f>SUM(O3,D3)</f>
        <v>22</v>
      </c>
      <c r="AA3" s="80">
        <f>SUM(P3,E3)</f>
        <v>7</v>
      </c>
      <c r="AB3" s="80">
        <f>SUM(Q3,F3)</f>
        <v>7</v>
      </c>
      <c r="AC3" s="80">
        <f>SUM(R3,G3)</f>
        <v>1</v>
      </c>
      <c r="AD3" s="123">
        <f>AA3/Y3</f>
        <v>0.4666666666666667</v>
      </c>
      <c r="AE3" s="126">
        <f>SUM(I3,T3)</f>
        <v>28</v>
      </c>
      <c r="AF3" s="126">
        <f>SUM(J3,U3)</f>
        <v>24</v>
      </c>
      <c r="AG3" s="126">
        <f>AE3-AF3</f>
        <v>4</v>
      </c>
      <c r="AH3" s="114">
        <v>8</v>
      </c>
      <c r="AI3" s="87">
        <v>8</v>
      </c>
    </row>
    <row r="4" spans="1:35" ht="18.75" customHeight="1">
      <c r="A4" s="81">
        <v>2</v>
      </c>
      <c r="B4" s="91" t="s">
        <v>3</v>
      </c>
      <c r="C4" s="81">
        <v>8</v>
      </c>
      <c r="D4" s="183">
        <v>19</v>
      </c>
      <c r="E4" s="175">
        <v>6</v>
      </c>
      <c r="F4" s="175">
        <v>1</v>
      </c>
      <c r="G4" s="175">
        <v>1</v>
      </c>
      <c r="H4" s="184">
        <f aca="true" t="shared" si="0" ref="H4:H19">E4/C4</f>
        <v>0.75</v>
      </c>
      <c r="I4" s="185">
        <v>39</v>
      </c>
      <c r="J4" s="185">
        <v>2</v>
      </c>
      <c r="K4" s="186">
        <f aca="true" t="shared" si="1" ref="K4:K19">I4-J4</f>
        <v>37</v>
      </c>
      <c r="L4" s="191">
        <v>3</v>
      </c>
      <c r="M4" s="108">
        <v>4</v>
      </c>
      <c r="N4" s="81">
        <v>7</v>
      </c>
      <c r="O4" s="121">
        <v>17</v>
      </c>
      <c r="P4" s="82">
        <v>5</v>
      </c>
      <c r="Q4" s="82">
        <v>0</v>
      </c>
      <c r="R4" s="82">
        <v>2</v>
      </c>
      <c r="S4" s="83">
        <f aca="true" t="shared" si="2" ref="S4:S19">P4/N4</f>
        <v>0.7142857142857143</v>
      </c>
      <c r="T4" s="127">
        <v>31</v>
      </c>
      <c r="U4" s="127">
        <v>3</v>
      </c>
      <c r="V4" s="129">
        <f aca="true" t="shared" si="3" ref="V4:V19">T4-U4</f>
        <v>28</v>
      </c>
      <c r="W4" s="112">
        <v>1</v>
      </c>
      <c r="X4" s="108">
        <v>5</v>
      </c>
      <c r="Y4" s="81">
        <f aca="true" t="shared" si="4" ref="Y4:Y19">SUM(N4,C4)</f>
        <v>15</v>
      </c>
      <c r="Z4" s="118">
        <f aca="true" t="shared" si="5" ref="Z4:Z19">SUM(O4,D4)</f>
        <v>36</v>
      </c>
      <c r="AA4" s="82">
        <f aca="true" t="shared" si="6" ref="AA4:AA19">SUM(P4,E4)</f>
        <v>11</v>
      </c>
      <c r="AB4" s="82">
        <f aca="true" t="shared" si="7" ref="AB4:AB19">SUM(Q4,F4)</f>
        <v>1</v>
      </c>
      <c r="AC4" s="82">
        <f aca="true" t="shared" si="8" ref="AC4:AC19">SUM(R4,G4)</f>
        <v>3</v>
      </c>
      <c r="AD4" s="124">
        <f aca="true" t="shared" si="9" ref="AD4:AD19">AA4/Y4</f>
        <v>0.7333333333333333</v>
      </c>
      <c r="AE4" s="127">
        <f aca="true" t="shared" si="10" ref="AE4:AE19">SUM(I4,T4)</f>
        <v>70</v>
      </c>
      <c r="AF4" s="127">
        <f aca="true" t="shared" si="11" ref="AF4:AF19">SUM(J4,U4)</f>
        <v>5</v>
      </c>
      <c r="AG4" s="127">
        <f aca="true" t="shared" si="12" ref="AG4:AG19">AE4-AF4</f>
        <v>65</v>
      </c>
      <c r="AH4" s="115">
        <v>4</v>
      </c>
      <c r="AI4" s="88">
        <v>4</v>
      </c>
    </row>
    <row r="5" spans="1:35" ht="18.75" customHeight="1">
      <c r="A5" s="81">
        <v>3</v>
      </c>
      <c r="B5" s="91" t="s">
        <v>4</v>
      </c>
      <c r="C5" s="81">
        <v>8</v>
      </c>
      <c r="D5" s="183">
        <v>22</v>
      </c>
      <c r="E5" s="175">
        <v>7</v>
      </c>
      <c r="F5" s="175">
        <v>0</v>
      </c>
      <c r="G5" s="175">
        <v>1</v>
      </c>
      <c r="H5" s="184">
        <f t="shared" si="0"/>
        <v>0.875</v>
      </c>
      <c r="I5" s="185">
        <v>19</v>
      </c>
      <c r="J5" s="185">
        <v>1</v>
      </c>
      <c r="K5" s="186">
        <f t="shared" si="1"/>
        <v>18</v>
      </c>
      <c r="L5" s="191">
        <v>1</v>
      </c>
      <c r="M5" s="108">
        <v>1</v>
      </c>
      <c r="N5" s="81">
        <v>7</v>
      </c>
      <c r="O5" s="121">
        <v>16</v>
      </c>
      <c r="P5" s="82">
        <v>5</v>
      </c>
      <c r="Q5" s="82">
        <v>1</v>
      </c>
      <c r="R5" s="82">
        <v>1</v>
      </c>
      <c r="S5" s="83">
        <f t="shared" si="2"/>
        <v>0.7142857142857143</v>
      </c>
      <c r="T5" s="127">
        <v>29</v>
      </c>
      <c r="U5" s="127">
        <v>2</v>
      </c>
      <c r="V5" s="129">
        <f t="shared" si="3"/>
        <v>27</v>
      </c>
      <c r="W5" s="112">
        <v>3</v>
      </c>
      <c r="X5" s="108">
        <v>6</v>
      </c>
      <c r="Y5" s="81">
        <f t="shared" si="4"/>
        <v>15</v>
      </c>
      <c r="Z5" s="118">
        <f t="shared" si="5"/>
        <v>38</v>
      </c>
      <c r="AA5" s="82">
        <f t="shared" si="6"/>
        <v>12</v>
      </c>
      <c r="AB5" s="82">
        <f t="shared" si="7"/>
        <v>1</v>
      </c>
      <c r="AC5" s="82">
        <f t="shared" si="8"/>
        <v>2</v>
      </c>
      <c r="AD5" s="124">
        <f t="shared" si="9"/>
        <v>0.8</v>
      </c>
      <c r="AE5" s="127">
        <f t="shared" si="10"/>
        <v>48</v>
      </c>
      <c r="AF5" s="127">
        <f t="shared" si="11"/>
        <v>3</v>
      </c>
      <c r="AG5" s="127">
        <f t="shared" si="12"/>
        <v>45</v>
      </c>
      <c r="AH5" s="115">
        <v>3</v>
      </c>
      <c r="AI5" s="88">
        <v>2</v>
      </c>
    </row>
    <row r="6" spans="1:35" ht="18.75" customHeight="1">
      <c r="A6" s="81">
        <v>4</v>
      </c>
      <c r="B6" s="135" t="s">
        <v>25</v>
      </c>
      <c r="C6" s="81">
        <v>7</v>
      </c>
      <c r="D6" s="121">
        <v>12</v>
      </c>
      <c r="E6" s="82">
        <v>4</v>
      </c>
      <c r="F6" s="82">
        <v>3</v>
      </c>
      <c r="G6" s="82">
        <v>0</v>
      </c>
      <c r="H6" s="83">
        <f t="shared" si="0"/>
        <v>0.5714285714285714</v>
      </c>
      <c r="I6" s="127">
        <v>17</v>
      </c>
      <c r="J6" s="127">
        <v>8</v>
      </c>
      <c r="K6" s="127">
        <f t="shared" si="1"/>
        <v>9</v>
      </c>
      <c r="L6" s="112">
        <v>4</v>
      </c>
      <c r="M6" s="108">
        <v>6</v>
      </c>
      <c r="N6" s="188">
        <v>8</v>
      </c>
      <c r="O6" s="183">
        <v>3</v>
      </c>
      <c r="P6" s="175">
        <v>1</v>
      </c>
      <c r="Q6" s="175">
        <v>7</v>
      </c>
      <c r="R6" s="175">
        <v>0</v>
      </c>
      <c r="S6" s="184">
        <f t="shared" si="2"/>
        <v>0.125</v>
      </c>
      <c r="T6" s="185">
        <v>10</v>
      </c>
      <c r="U6" s="185">
        <v>26</v>
      </c>
      <c r="V6" s="189">
        <f t="shared" si="3"/>
        <v>-16</v>
      </c>
      <c r="W6" s="191">
        <v>8</v>
      </c>
      <c r="X6" s="108">
        <v>15</v>
      </c>
      <c r="Y6" s="81">
        <f t="shared" si="4"/>
        <v>15</v>
      </c>
      <c r="Z6" s="118">
        <f t="shared" si="5"/>
        <v>15</v>
      </c>
      <c r="AA6" s="82">
        <f t="shared" si="6"/>
        <v>5</v>
      </c>
      <c r="AB6" s="82">
        <f t="shared" si="7"/>
        <v>10</v>
      </c>
      <c r="AC6" s="82">
        <f t="shared" si="8"/>
        <v>0</v>
      </c>
      <c r="AD6" s="124">
        <f t="shared" si="9"/>
        <v>0.3333333333333333</v>
      </c>
      <c r="AE6" s="127">
        <f t="shared" si="10"/>
        <v>27</v>
      </c>
      <c r="AF6" s="127">
        <f t="shared" si="11"/>
        <v>34</v>
      </c>
      <c r="AG6" s="127">
        <f t="shared" si="12"/>
        <v>-7</v>
      </c>
      <c r="AH6" s="115">
        <v>12</v>
      </c>
      <c r="AI6" s="88">
        <v>11</v>
      </c>
    </row>
    <row r="7" spans="1:35" ht="18.75" customHeight="1">
      <c r="A7" s="81">
        <v>5</v>
      </c>
      <c r="B7" s="135" t="s">
        <v>24</v>
      </c>
      <c r="C7" s="81">
        <v>7</v>
      </c>
      <c r="D7" s="121">
        <v>1</v>
      </c>
      <c r="E7" s="82">
        <v>0</v>
      </c>
      <c r="F7" s="82">
        <v>6</v>
      </c>
      <c r="G7" s="82">
        <v>1</v>
      </c>
      <c r="H7" s="83">
        <f t="shared" si="0"/>
        <v>0</v>
      </c>
      <c r="I7" s="127">
        <v>0</v>
      </c>
      <c r="J7" s="127">
        <v>38</v>
      </c>
      <c r="K7" s="133">
        <f t="shared" si="1"/>
        <v>-38</v>
      </c>
      <c r="L7" s="112">
        <v>8</v>
      </c>
      <c r="M7" s="108">
        <v>15</v>
      </c>
      <c r="N7" s="188">
        <v>8</v>
      </c>
      <c r="O7" s="183">
        <v>7</v>
      </c>
      <c r="P7" s="175">
        <v>2</v>
      </c>
      <c r="Q7" s="175">
        <v>5</v>
      </c>
      <c r="R7" s="175">
        <v>1</v>
      </c>
      <c r="S7" s="184">
        <f t="shared" si="2"/>
        <v>0.25</v>
      </c>
      <c r="T7" s="185">
        <v>13</v>
      </c>
      <c r="U7" s="185">
        <v>25</v>
      </c>
      <c r="V7" s="189">
        <f t="shared" si="3"/>
        <v>-12</v>
      </c>
      <c r="W7" s="191">
        <v>7</v>
      </c>
      <c r="X7" s="108">
        <v>14</v>
      </c>
      <c r="Y7" s="81">
        <f t="shared" si="4"/>
        <v>15</v>
      </c>
      <c r="Z7" s="118">
        <f t="shared" si="5"/>
        <v>8</v>
      </c>
      <c r="AA7" s="82">
        <f t="shared" si="6"/>
        <v>2</v>
      </c>
      <c r="AB7" s="82">
        <f t="shared" si="7"/>
        <v>11</v>
      </c>
      <c r="AC7" s="82">
        <f t="shared" si="8"/>
        <v>2</v>
      </c>
      <c r="AD7" s="124">
        <f t="shared" si="9"/>
        <v>0.13333333333333333</v>
      </c>
      <c r="AE7" s="127">
        <f t="shared" si="10"/>
        <v>13</v>
      </c>
      <c r="AF7" s="127">
        <f t="shared" si="11"/>
        <v>63</v>
      </c>
      <c r="AG7" s="127">
        <f t="shared" si="12"/>
        <v>-50</v>
      </c>
      <c r="AH7" s="115">
        <v>15</v>
      </c>
      <c r="AI7" s="88">
        <v>15</v>
      </c>
    </row>
    <row r="8" spans="1:35" ht="18.75" customHeight="1">
      <c r="A8" s="81">
        <v>6</v>
      </c>
      <c r="B8" s="135" t="s">
        <v>23</v>
      </c>
      <c r="C8" s="81">
        <v>7</v>
      </c>
      <c r="D8" s="121">
        <v>19</v>
      </c>
      <c r="E8" s="82">
        <v>6</v>
      </c>
      <c r="F8" s="82">
        <v>1</v>
      </c>
      <c r="G8" s="82">
        <v>0</v>
      </c>
      <c r="H8" s="83">
        <f t="shared" si="0"/>
        <v>0.8571428571428571</v>
      </c>
      <c r="I8" s="127">
        <v>22</v>
      </c>
      <c r="J8" s="127">
        <v>0</v>
      </c>
      <c r="K8" s="132">
        <f t="shared" si="1"/>
        <v>22</v>
      </c>
      <c r="L8" s="112">
        <v>2</v>
      </c>
      <c r="M8" s="108">
        <v>2</v>
      </c>
      <c r="N8" s="188">
        <v>8</v>
      </c>
      <c r="O8" s="183">
        <v>21</v>
      </c>
      <c r="P8" s="175">
        <v>7</v>
      </c>
      <c r="Q8" s="175">
        <v>1</v>
      </c>
      <c r="R8" s="175">
        <v>0</v>
      </c>
      <c r="S8" s="184">
        <f t="shared" si="2"/>
        <v>0.875</v>
      </c>
      <c r="T8" s="185">
        <v>26</v>
      </c>
      <c r="U8" s="185">
        <v>7</v>
      </c>
      <c r="V8" s="189">
        <f t="shared" si="3"/>
        <v>19</v>
      </c>
      <c r="W8" s="191">
        <v>2</v>
      </c>
      <c r="X8" s="108">
        <v>2</v>
      </c>
      <c r="Y8" s="81">
        <f t="shared" si="4"/>
        <v>15</v>
      </c>
      <c r="Z8" s="118">
        <f t="shared" si="5"/>
        <v>40</v>
      </c>
      <c r="AA8" s="82">
        <f t="shared" si="6"/>
        <v>13</v>
      </c>
      <c r="AB8" s="82">
        <f t="shared" si="7"/>
        <v>2</v>
      </c>
      <c r="AC8" s="82">
        <f t="shared" si="8"/>
        <v>0</v>
      </c>
      <c r="AD8" s="124">
        <f t="shared" si="9"/>
        <v>0.8666666666666667</v>
      </c>
      <c r="AE8" s="133">
        <f t="shared" si="10"/>
        <v>48</v>
      </c>
      <c r="AF8" s="133">
        <f t="shared" si="11"/>
        <v>7</v>
      </c>
      <c r="AG8" s="133">
        <f t="shared" si="12"/>
        <v>41</v>
      </c>
      <c r="AH8" s="115">
        <v>1</v>
      </c>
      <c r="AI8" s="88">
        <v>1</v>
      </c>
    </row>
    <row r="9" spans="1:35" ht="18.75" customHeight="1">
      <c r="A9" s="81">
        <v>7</v>
      </c>
      <c r="B9" s="91" t="s">
        <v>31</v>
      </c>
      <c r="C9" s="81">
        <v>8</v>
      </c>
      <c r="D9" s="183">
        <v>20</v>
      </c>
      <c r="E9" s="175">
        <v>6</v>
      </c>
      <c r="F9" s="175">
        <v>0</v>
      </c>
      <c r="G9" s="175">
        <v>2</v>
      </c>
      <c r="H9" s="184">
        <f t="shared" si="0"/>
        <v>0.75</v>
      </c>
      <c r="I9" s="185">
        <v>25</v>
      </c>
      <c r="J9" s="185">
        <v>2</v>
      </c>
      <c r="K9" s="186">
        <f t="shared" si="1"/>
        <v>23</v>
      </c>
      <c r="L9" s="191">
        <v>2</v>
      </c>
      <c r="M9" s="108">
        <v>4</v>
      </c>
      <c r="N9" s="188">
        <v>8</v>
      </c>
      <c r="O9" s="183">
        <v>18</v>
      </c>
      <c r="P9" s="175">
        <v>6</v>
      </c>
      <c r="Q9" s="175">
        <v>2</v>
      </c>
      <c r="R9" s="175">
        <v>0</v>
      </c>
      <c r="S9" s="184">
        <f t="shared" si="2"/>
        <v>0.75</v>
      </c>
      <c r="T9" s="185">
        <v>29</v>
      </c>
      <c r="U9" s="185">
        <v>6</v>
      </c>
      <c r="V9" s="189">
        <f t="shared" si="3"/>
        <v>23</v>
      </c>
      <c r="W9" s="191">
        <v>3</v>
      </c>
      <c r="X9" s="108">
        <v>3</v>
      </c>
      <c r="Y9" s="81">
        <f t="shared" si="4"/>
        <v>16</v>
      </c>
      <c r="Z9" s="118">
        <f t="shared" si="5"/>
        <v>38</v>
      </c>
      <c r="AA9" s="82">
        <f t="shared" si="6"/>
        <v>12</v>
      </c>
      <c r="AB9" s="82">
        <f t="shared" si="7"/>
        <v>2</v>
      </c>
      <c r="AC9" s="82">
        <f t="shared" si="8"/>
        <v>2</v>
      </c>
      <c r="AD9" s="124">
        <f t="shared" si="9"/>
        <v>0.75</v>
      </c>
      <c r="AE9" s="127">
        <f t="shared" si="10"/>
        <v>54</v>
      </c>
      <c r="AF9" s="127">
        <f t="shared" si="11"/>
        <v>8</v>
      </c>
      <c r="AG9" s="127">
        <f t="shared" si="12"/>
        <v>46</v>
      </c>
      <c r="AH9" s="115">
        <v>2</v>
      </c>
      <c r="AI9" s="88">
        <v>3</v>
      </c>
    </row>
    <row r="10" spans="1:35" ht="18.75" customHeight="1">
      <c r="A10" s="81">
        <v>8</v>
      </c>
      <c r="B10" s="135" t="s">
        <v>29</v>
      </c>
      <c r="C10" s="81">
        <v>7</v>
      </c>
      <c r="D10" s="121">
        <v>13</v>
      </c>
      <c r="E10" s="82">
        <v>4</v>
      </c>
      <c r="F10" s="82">
        <v>2</v>
      </c>
      <c r="G10" s="82">
        <v>1</v>
      </c>
      <c r="H10" s="83">
        <f t="shared" si="0"/>
        <v>0.5714285714285714</v>
      </c>
      <c r="I10" s="127">
        <v>16</v>
      </c>
      <c r="J10" s="127">
        <v>13</v>
      </c>
      <c r="K10" s="132">
        <f t="shared" si="1"/>
        <v>3</v>
      </c>
      <c r="L10" s="112">
        <v>3</v>
      </c>
      <c r="M10" s="108">
        <v>6</v>
      </c>
      <c r="N10" s="188">
        <v>8</v>
      </c>
      <c r="O10" s="183">
        <v>21</v>
      </c>
      <c r="P10" s="175">
        <v>7</v>
      </c>
      <c r="Q10" s="175">
        <v>1</v>
      </c>
      <c r="R10" s="175">
        <v>0</v>
      </c>
      <c r="S10" s="184">
        <f t="shared" si="2"/>
        <v>0.875</v>
      </c>
      <c r="T10" s="185">
        <v>38</v>
      </c>
      <c r="U10" s="185">
        <v>4</v>
      </c>
      <c r="V10" s="189">
        <f t="shared" si="3"/>
        <v>34</v>
      </c>
      <c r="W10" s="191">
        <v>1</v>
      </c>
      <c r="X10" s="108">
        <v>1</v>
      </c>
      <c r="Y10" s="81">
        <f t="shared" si="4"/>
        <v>15</v>
      </c>
      <c r="Z10" s="118">
        <f t="shared" si="5"/>
        <v>34</v>
      </c>
      <c r="AA10" s="82">
        <f t="shared" si="6"/>
        <v>11</v>
      </c>
      <c r="AB10" s="82">
        <f t="shared" si="7"/>
        <v>3</v>
      </c>
      <c r="AC10" s="82">
        <f t="shared" si="8"/>
        <v>1</v>
      </c>
      <c r="AD10" s="124">
        <f t="shared" si="9"/>
        <v>0.7333333333333333</v>
      </c>
      <c r="AE10" s="133">
        <f t="shared" si="10"/>
        <v>54</v>
      </c>
      <c r="AF10" s="133">
        <f t="shared" si="11"/>
        <v>17</v>
      </c>
      <c r="AG10" s="133">
        <f t="shared" si="12"/>
        <v>37</v>
      </c>
      <c r="AH10" s="115">
        <v>5</v>
      </c>
      <c r="AI10" s="88">
        <v>5</v>
      </c>
    </row>
    <row r="11" spans="1:35" ht="18.75" customHeight="1">
      <c r="A11" s="81">
        <v>9</v>
      </c>
      <c r="B11" s="135" t="s">
        <v>30</v>
      </c>
      <c r="C11" s="81">
        <v>7</v>
      </c>
      <c r="D11" s="121">
        <v>19</v>
      </c>
      <c r="E11" s="82">
        <v>6</v>
      </c>
      <c r="F11" s="82">
        <v>0</v>
      </c>
      <c r="G11" s="82">
        <v>1</v>
      </c>
      <c r="H11" s="83">
        <f>E11/C11</f>
        <v>0.8571428571428571</v>
      </c>
      <c r="I11" s="127">
        <v>40</v>
      </c>
      <c r="J11" s="127">
        <v>3</v>
      </c>
      <c r="K11" s="127">
        <f>I11-J11</f>
        <v>37</v>
      </c>
      <c r="L11" s="112">
        <v>1</v>
      </c>
      <c r="M11" s="108">
        <v>2</v>
      </c>
      <c r="N11" s="188">
        <v>8</v>
      </c>
      <c r="O11" s="183">
        <v>12</v>
      </c>
      <c r="P11" s="175">
        <v>4</v>
      </c>
      <c r="Q11" s="175">
        <v>4</v>
      </c>
      <c r="R11" s="175">
        <v>0</v>
      </c>
      <c r="S11" s="184">
        <f>P11/N11</f>
        <v>0.5</v>
      </c>
      <c r="T11" s="185">
        <v>9</v>
      </c>
      <c r="U11" s="185">
        <v>10</v>
      </c>
      <c r="V11" s="189">
        <f>T11-U11</f>
        <v>-1</v>
      </c>
      <c r="W11" s="191">
        <v>6</v>
      </c>
      <c r="X11" s="108">
        <v>10</v>
      </c>
      <c r="Y11" s="81">
        <f aca="true" t="shared" si="13" ref="Y11:AC15">SUM(N11,C11)</f>
        <v>15</v>
      </c>
      <c r="Z11" s="118">
        <f t="shared" si="13"/>
        <v>31</v>
      </c>
      <c r="AA11" s="82">
        <f t="shared" si="13"/>
        <v>10</v>
      </c>
      <c r="AB11" s="82">
        <f t="shared" si="13"/>
        <v>4</v>
      </c>
      <c r="AC11" s="82">
        <f t="shared" si="13"/>
        <v>1</v>
      </c>
      <c r="AD11" s="124">
        <f>AA11/Y11</f>
        <v>0.6666666666666666</v>
      </c>
      <c r="AE11" s="133">
        <f aca="true" t="shared" si="14" ref="AE11:AF15">SUM(I11,T11)</f>
        <v>49</v>
      </c>
      <c r="AF11" s="133">
        <f t="shared" si="14"/>
        <v>13</v>
      </c>
      <c r="AG11" s="133">
        <f>AE11-AF11</f>
        <v>36</v>
      </c>
      <c r="AH11" s="115">
        <v>6</v>
      </c>
      <c r="AI11" s="88">
        <v>6</v>
      </c>
    </row>
    <row r="12" spans="1:35" ht="18.75" customHeight="1">
      <c r="A12" s="81">
        <v>10</v>
      </c>
      <c r="B12" s="91" t="s">
        <v>5</v>
      </c>
      <c r="C12" s="81">
        <v>8</v>
      </c>
      <c r="D12" s="183">
        <v>4</v>
      </c>
      <c r="E12" s="175">
        <v>1</v>
      </c>
      <c r="F12" s="175">
        <v>6</v>
      </c>
      <c r="G12" s="175">
        <v>1</v>
      </c>
      <c r="H12" s="184">
        <f>E12/C12</f>
        <v>0.125</v>
      </c>
      <c r="I12" s="185">
        <v>6</v>
      </c>
      <c r="J12" s="185">
        <v>22</v>
      </c>
      <c r="K12" s="186">
        <f>I12-J12</f>
        <v>-16</v>
      </c>
      <c r="L12" s="191">
        <v>7</v>
      </c>
      <c r="M12" s="108">
        <v>13</v>
      </c>
      <c r="N12" s="81">
        <v>7</v>
      </c>
      <c r="O12" s="121">
        <v>6</v>
      </c>
      <c r="P12" s="82">
        <v>2</v>
      </c>
      <c r="Q12" s="82">
        <v>5</v>
      </c>
      <c r="R12" s="82">
        <v>0</v>
      </c>
      <c r="S12" s="83">
        <f>P12/N12</f>
        <v>0.2857142857142857</v>
      </c>
      <c r="T12" s="127">
        <v>7</v>
      </c>
      <c r="U12" s="127">
        <v>54</v>
      </c>
      <c r="V12" s="129">
        <f>T12-U12</f>
        <v>-47</v>
      </c>
      <c r="W12" s="112">
        <v>7</v>
      </c>
      <c r="X12" s="108">
        <v>13</v>
      </c>
      <c r="Y12" s="81">
        <f t="shared" si="13"/>
        <v>15</v>
      </c>
      <c r="Z12" s="118">
        <f t="shared" si="13"/>
        <v>10</v>
      </c>
      <c r="AA12" s="82">
        <f t="shared" si="13"/>
        <v>3</v>
      </c>
      <c r="AB12" s="82">
        <f t="shared" si="13"/>
        <v>11</v>
      </c>
      <c r="AC12" s="82">
        <f t="shared" si="13"/>
        <v>1</v>
      </c>
      <c r="AD12" s="124">
        <f>AA12/Y12</f>
        <v>0.2</v>
      </c>
      <c r="AE12" s="133">
        <f t="shared" si="14"/>
        <v>13</v>
      </c>
      <c r="AF12" s="133">
        <f t="shared" si="14"/>
        <v>76</v>
      </c>
      <c r="AG12" s="133">
        <f>AE12-AF12</f>
        <v>-63</v>
      </c>
      <c r="AH12" s="115">
        <v>14</v>
      </c>
      <c r="AI12" s="88">
        <v>14</v>
      </c>
    </row>
    <row r="13" spans="1:35" ht="18.75" customHeight="1">
      <c r="A13" s="81">
        <v>11</v>
      </c>
      <c r="B13" s="135" t="s">
        <v>26</v>
      </c>
      <c r="C13" s="81">
        <v>8</v>
      </c>
      <c r="D13" s="183">
        <v>3</v>
      </c>
      <c r="E13" s="175">
        <v>1</v>
      </c>
      <c r="F13" s="175">
        <v>7</v>
      </c>
      <c r="G13" s="175">
        <v>0</v>
      </c>
      <c r="H13" s="184">
        <f>E13/C13</f>
        <v>0.125</v>
      </c>
      <c r="I13" s="185">
        <v>5</v>
      </c>
      <c r="J13" s="185">
        <v>31</v>
      </c>
      <c r="K13" s="186">
        <f>I13-J13</f>
        <v>-26</v>
      </c>
      <c r="L13" s="191">
        <v>8</v>
      </c>
      <c r="M13" s="108">
        <v>13</v>
      </c>
      <c r="N13" s="188">
        <v>8</v>
      </c>
      <c r="O13" s="183">
        <v>0</v>
      </c>
      <c r="P13" s="175">
        <v>0</v>
      </c>
      <c r="Q13" s="175">
        <v>8</v>
      </c>
      <c r="R13" s="175">
        <v>0</v>
      </c>
      <c r="S13" s="184">
        <f>P13/N13</f>
        <v>0</v>
      </c>
      <c r="T13" s="185">
        <v>0</v>
      </c>
      <c r="U13" s="185">
        <v>60</v>
      </c>
      <c r="V13" s="189">
        <f>T13-U13</f>
        <v>-60</v>
      </c>
      <c r="W13" s="191">
        <v>9</v>
      </c>
      <c r="X13" s="108">
        <v>17</v>
      </c>
      <c r="Y13" s="81">
        <f t="shared" si="13"/>
        <v>16</v>
      </c>
      <c r="Z13" s="118">
        <f t="shared" si="13"/>
        <v>3</v>
      </c>
      <c r="AA13" s="82">
        <f t="shared" si="13"/>
        <v>1</v>
      </c>
      <c r="AB13" s="82">
        <f t="shared" si="13"/>
        <v>15</v>
      </c>
      <c r="AC13" s="82">
        <f t="shared" si="13"/>
        <v>0</v>
      </c>
      <c r="AD13" s="124">
        <f>AA13/Y13</f>
        <v>0.0625</v>
      </c>
      <c r="AE13" s="127">
        <f t="shared" si="14"/>
        <v>5</v>
      </c>
      <c r="AF13" s="127">
        <f t="shared" si="14"/>
        <v>91</v>
      </c>
      <c r="AG13" s="127">
        <f>AE13-AF13</f>
        <v>-86</v>
      </c>
      <c r="AH13" s="115">
        <v>16</v>
      </c>
      <c r="AI13" s="88">
        <v>16</v>
      </c>
    </row>
    <row r="14" spans="1:35" ht="18.75" customHeight="1">
      <c r="A14" s="81">
        <v>12</v>
      </c>
      <c r="B14" s="135" t="s">
        <v>28</v>
      </c>
      <c r="C14" s="81">
        <v>7</v>
      </c>
      <c r="D14" s="121">
        <v>5</v>
      </c>
      <c r="E14" s="82">
        <v>1</v>
      </c>
      <c r="F14" s="82">
        <v>4</v>
      </c>
      <c r="G14" s="82">
        <v>2</v>
      </c>
      <c r="H14" s="83">
        <f>E14/C14</f>
        <v>0.14285714285714285</v>
      </c>
      <c r="I14" s="127">
        <v>4</v>
      </c>
      <c r="J14" s="127">
        <v>23</v>
      </c>
      <c r="K14" s="133">
        <f>I14-J14</f>
        <v>-19</v>
      </c>
      <c r="L14" s="112">
        <v>6</v>
      </c>
      <c r="M14" s="108">
        <v>11</v>
      </c>
      <c r="N14" s="188">
        <v>8</v>
      </c>
      <c r="O14" s="183">
        <v>12</v>
      </c>
      <c r="P14" s="175">
        <v>4</v>
      </c>
      <c r="Q14" s="175">
        <v>4</v>
      </c>
      <c r="R14" s="175">
        <v>0</v>
      </c>
      <c r="S14" s="184">
        <f>P14/N14</f>
        <v>0.5</v>
      </c>
      <c r="T14" s="185">
        <v>14</v>
      </c>
      <c r="U14" s="185">
        <v>11</v>
      </c>
      <c r="V14" s="189">
        <f>T14-U14</f>
        <v>3</v>
      </c>
      <c r="W14" s="191">
        <v>5</v>
      </c>
      <c r="X14" s="108">
        <v>9</v>
      </c>
      <c r="Y14" s="81">
        <f t="shared" si="13"/>
        <v>15</v>
      </c>
      <c r="Z14" s="118">
        <f t="shared" si="13"/>
        <v>17</v>
      </c>
      <c r="AA14" s="82">
        <f t="shared" si="13"/>
        <v>5</v>
      </c>
      <c r="AB14" s="82">
        <f t="shared" si="13"/>
        <v>8</v>
      </c>
      <c r="AC14" s="82">
        <f t="shared" si="13"/>
        <v>2</v>
      </c>
      <c r="AD14" s="124">
        <f>AA14/Y14</f>
        <v>0.3333333333333333</v>
      </c>
      <c r="AE14" s="127">
        <f t="shared" si="14"/>
        <v>18</v>
      </c>
      <c r="AF14" s="127">
        <f t="shared" si="14"/>
        <v>34</v>
      </c>
      <c r="AG14" s="127">
        <f>AE14-AF14</f>
        <v>-16</v>
      </c>
      <c r="AH14" s="115">
        <v>10</v>
      </c>
      <c r="AI14" s="88">
        <v>10</v>
      </c>
    </row>
    <row r="15" spans="1:35" ht="18.75" customHeight="1">
      <c r="A15" s="81">
        <v>13</v>
      </c>
      <c r="B15" s="91" t="s">
        <v>6</v>
      </c>
      <c r="C15" s="81">
        <v>8</v>
      </c>
      <c r="D15" s="183">
        <v>12</v>
      </c>
      <c r="E15" s="175">
        <v>4</v>
      </c>
      <c r="F15" s="175">
        <v>4</v>
      </c>
      <c r="G15" s="175">
        <v>0</v>
      </c>
      <c r="H15" s="184">
        <f>E15/C15</f>
        <v>0.5</v>
      </c>
      <c r="I15" s="185">
        <v>17</v>
      </c>
      <c r="J15" s="185">
        <v>19</v>
      </c>
      <c r="K15" s="186">
        <f>I15-J15</f>
        <v>-2</v>
      </c>
      <c r="L15" s="191">
        <v>4</v>
      </c>
      <c r="M15" s="108">
        <v>8</v>
      </c>
      <c r="N15" s="81">
        <v>7</v>
      </c>
      <c r="O15" s="121">
        <v>8</v>
      </c>
      <c r="P15" s="82">
        <v>2</v>
      </c>
      <c r="Q15" s="82">
        <v>3</v>
      </c>
      <c r="R15" s="82">
        <v>2</v>
      </c>
      <c r="S15" s="83">
        <f>P15/N15</f>
        <v>0.2857142857142857</v>
      </c>
      <c r="T15" s="127">
        <v>7</v>
      </c>
      <c r="U15" s="127">
        <v>6</v>
      </c>
      <c r="V15" s="129">
        <f>T15-U15</f>
        <v>1</v>
      </c>
      <c r="W15" s="112">
        <v>5</v>
      </c>
      <c r="X15" s="108">
        <v>11</v>
      </c>
      <c r="Y15" s="81">
        <f t="shared" si="13"/>
        <v>15</v>
      </c>
      <c r="Z15" s="118">
        <f t="shared" si="13"/>
        <v>20</v>
      </c>
      <c r="AA15" s="82">
        <f t="shared" si="13"/>
        <v>6</v>
      </c>
      <c r="AB15" s="82">
        <f t="shared" si="13"/>
        <v>7</v>
      </c>
      <c r="AC15" s="82">
        <f t="shared" si="13"/>
        <v>2</v>
      </c>
      <c r="AD15" s="124">
        <f>AA15/Y15</f>
        <v>0.4</v>
      </c>
      <c r="AE15" s="133">
        <f t="shared" si="14"/>
        <v>24</v>
      </c>
      <c r="AF15" s="133">
        <f t="shared" si="14"/>
        <v>25</v>
      </c>
      <c r="AG15" s="133">
        <f>AE15-AF15</f>
        <v>-1</v>
      </c>
      <c r="AH15" s="115">
        <v>9</v>
      </c>
      <c r="AI15" s="88">
        <v>9</v>
      </c>
    </row>
    <row r="16" spans="1:35" ht="18.75" customHeight="1">
      <c r="A16" s="81">
        <v>14</v>
      </c>
      <c r="B16" s="135" t="s">
        <v>41</v>
      </c>
      <c r="C16" s="81">
        <v>7</v>
      </c>
      <c r="D16" s="121">
        <v>3</v>
      </c>
      <c r="E16" s="82">
        <v>0</v>
      </c>
      <c r="F16" s="82">
        <v>4</v>
      </c>
      <c r="G16" s="82">
        <v>3</v>
      </c>
      <c r="H16" s="83">
        <f t="shared" si="0"/>
        <v>0</v>
      </c>
      <c r="I16" s="127">
        <v>1</v>
      </c>
      <c r="J16" s="127">
        <v>19</v>
      </c>
      <c r="K16" s="132">
        <f t="shared" si="1"/>
        <v>-18</v>
      </c>
      <c r="L16" s="112">
        <v>7</v>
      </c>
      <c r="M16" s="108">
        <v>15</v>
      </c>
      <c r="N16" s="188">
        <v>8</v>
      </c>
      <c r="O16" s="183">
        <v>13</v>
      </c>
      <c r="P16" s="175">
        <v>4</v>
      </c>
      <c r="Q16" s="175">
        <v>3</v>
      </c>
      <c r="R16" s="175">
        <v>1</v>
      </c>
      <c r="S16" s="184">
        <f t="shared" si="2"/>
        <v>0.5</v>
      </c>
      <c r="T16" s="185">
        <v>17</v>
      </c>
      <c r="U16" s="185">
        <v>7</v>
      </c>
      <c r="V16" s="189">
        <f t="shared" si="3"/>
        <v>10</v>
      </c>
      <c r="W16" s="191">
        <v>4</v>
      </c>
      <c r="X16" s="108">
        <v>8</v>
      </c>
      <c r="Y16" s="81">
        <f t="shared" si="4"/>
        <v>15</v>
      </c>
      <c r="Z16" s="118">
        <f t="shared" si="5"/>
        <v>16</v>
      </c>
      <c r="AA16" s="82">
        <f t="shared" si="6"/>
        <v>4</v>
      </c>
      <c r="AB16" s="82">
        <f t="shared" si="7"/>
        <v>7</v>
      </c>
      <c r="AC16" s="82">
        <f t="shared" si="8"/>
        <v>4</v>
      </c>
      <c r="AD16" s="124">
        <f t="shared" si="9"/>
        <v>0.26666666666666666</v>
      </c>
      <c r="AE16" s="127">
        <f t="shared" si="10"/>
        <v>18</v>
      </c>
      <c r="AF16" s="127">
        <f t="shared" si="11"/>
        <v>26</v>
      </c>
      <c r="AG16" s="127">
        <f t="shared" si="12"/>
        <v>-8</v>
      </c>
      <c r="AH16" s="115">
        <v>11</v>
      </c>
      <c r="AI16" s="88">
        <v>12</v>
      </c>
    </row>
    <row r="17" spans="1:35" ht="18.75" customHeight="1">
      <c r="A17" s="81">
        <v>15</v>
      </c>
      <c r="B17" s="91" t="s">
        <v>1</v>
      </c>
      <c r="C17" s="81">
        <v>8</v>
      </c>
      <c r="D17" s="183">
        <v>12</v>
      </c>
      <c r="E17" s="175">
        <v>4</v>
      </c>
      <c r="F17" s="175">
        <v>4</v>
      </c>
      <c r="G17" s="175">
        <v>0</v>
      </c>
      <c r="H17" s="184">
        <f t="shared" si="0"/>
        <v>0.5</v>
      </c>
      <c r="I17" s="185">
        <v>8</v>
      </c>
      <c r="J17" s="185">
        <v>13</v>
      </c>
      <c r="K17" s="185">
        <f t="shared" si="1"/>
        <v>-5</v>
      </c>
      <c r="L17" s="191">
        <v>5</v>
      </c>
      <c r="M17" s="108">
        <v>8</v>
      </c>
      <c r="N17" s="81">
        <v>7</v>
      </c>
      <c r="O17" s="121">
        <v>16</v>
      </c>
      <c r="P17" s="82">
        <v>5</v>
      </c>
      <c r="Q17" s="82">
        <v>1</v>
      </c>
      <c r="R17" s="82">
        <v>1</v>
      </c>
      <c r="S17" s="83">
        <f t="shared" si="2"/>
        <v>0.7142857142857143</v>
      </c>
      <c r="T17" s="127">
        <v>37</v>
      </c>
      <c r="U17" s="127">
        <v>3</v>
      </c>
      <c r="V17" s="129">
        <f t="shared" si="3"/>
        <v>34</v>
      </c>
      <c r="W17" s="112">
        <v>2</v>
      </c>
      <c r="X17" s="108">
        <v>4</v>
      </c>
      <c r="Y17" s="81">
        <f t="shared" si="4"/>
        <v>15</v>
      </c>
      <c r="Z17" s="118">
        <f t="shared" si="5"/>
        <v>28</v>
      </c>
      <c r="AA17" s="82">
        <f t="shared" si="6"/>
        <v>9</v>
      </c>
      <c r="AB17" s="82">
        <f t="shared" si="7"/>
        <v>5</v>
      </c>
      <c r="AC17" s="82">
        <f t="shared" si="8"/>
        <v>1</v>
      </c>
      <c r="AD17" s="124">
        <f t="shared" si="9"/>
        <v>0.6</v>
      </c>
      <c r="AE17" s="127">
        <f t="shared" si="10"/>
        <v>45</v>
      </c>
      <c r="AF17" s="127">
        <f t="shared" si="11"/>
        <v>16</v>
      </c>
      <c r="AG17" s="127">
        <f t="shared" si="12"/>
        <v>29</v>
      </c>
      <c r="AH17" s="115">
        <v>7</v>
      </c>
      <c r="AI17" s="88">
        <v>7</v>
      </c>
    </row>
    <row r="18" spans="1:35" ht="18.75" customHeight="1">
      <c r="A18" s="81">
        <v>16</v>
      </c>
      <c r="B18" s="91" t="s">
        <v>8</v>
      </c>
      <c r="C18" s="81">
        <v>8</v>
      </c>
      <c r="D18" s="183">
        <v>2</v>
      </c>
      <c r="E18" s="175">
        <v>0</v>
      </c>
      <c r="F18" s="175">
        <v>6</v>
      </c>
      <c r="G18" s="175">
        <v>2</v>
      </c>
      <c r="H18" s="184">
        <f t="shared" si="0"/>
        <v>0</v>
      </c>
      <c r="I18" s="185">
        <v>6</v>
      </c>
      <c r="J18" s="185">
        <v>29</v>
      </c>
      <c r="K18" s="187">
        <f t="shared" si="1"/>
        <v>-23</v>
      </c>
      <c r="L18" s="191">
        <v>9</v>
      </c>
      <c r="M18" s="108">
        <v>15</v>
      </c>
      <c r="N18" s="81">
        <v>7</v>
      </c>
      <c r="O18" s="121">
        <v>0</v>
      </c>
      <c r="P18" s="82">
        <v>0</v>
      </c>
      <c r="Q18" s="82">
        <v>7</v>
      </c>
      <c r="R18" s="82">
        <v>0</v>
      </c>
      <c r="S18" s="83">
        <f t="shared" si="2"/>
        <v>0</v>
      </c>
      <c r="T18" s="127">
        <v>2</v>
      </c>
      <c r="U18" s="127">
        <v>26</v>
      </c>
      <c r="V18" s="129">
        <f t="shared" si="3"/>
        <v>-24</v>
      </c>
      <c r="W18" s="112">
        <v>8</v>
      </c>
      <c r="X18" s="108">
        <v>16</v>
      </c>
      <c r="Y18" s="81">
        <f t="shared" si="4"/>
        <v>15</v>
      </c>
      <c r="Z18" s="118">
        <f t="shared" si="5"/>
        <v>2</v>
      </c>
      <c r="AA18" s="82">
        <f t="shared" si="6"/>
        <v>0</v>
      </c>
      <c r="AB18" s="82">
        <f t="shared" si="7"/>
        <v>13</v>
      </c>
      <c r="AC18" s="82">
        <f t="shared" si="8"/>
        <v>2</v>
      </c>
      <c r="AD18" s="124">
        <f t="shared" si="9"/>
        <v>0</v>
      </c>
      <c r="AE18" s="127">
        <f t="shared" si="10"/>
        <v>8</v>
      </c>
      <c r="AF18" s="127">
        <f t="shared" si="11"/>
        <v>55</v>
      </c>
      <c r="AG18" s="127">
        <f t="shared" si="12"/>
        <v>-47</v>
      </c>
      <c r="AH18" s="115">
        <v>17</v>
      </c>
      <c r="AI18" s="88">
        <v>17</v>
      </c>
    </row>
    <row r="19" spans="1:35" ht="18.75" customHeight="1" thickBot="1">
      <c r="A19" s="84">
        <v>17</v>
      </c>
      <c r="B19" s="92" t="s">
        <v>7</v>
      </c>
      <c r="C19" s="84">
        <v>7</v>
      </c>
      <c r="D19" s="122">
        <v>6</v>
      </c>
      <c r="E19" s="85">
        <v>1</v>
      </c>
      <c r="F19" s="85">
        <v>3</v>
      </c>
      <c r="G19" s="85">
        <v>3</v>
      </c>
      <c r="H19" s="86">
        <f t="shared" si="0"/>
        <v>0.14285714285714285</v>
      </c>
      <c r="I19" s="128">
        <v>15</v>
      </c>
      <c r="J19" s="128">
        <v>11</v>
      </c>
      <c r="K19" s="128">
        <f t="shared" si="1"/>
        <v>4</v>
      </c>
      <c r="L19" s="113">
        <v>5</v>
      </c>
      <c r="M19" s="109">
        <v>11</v>
      </c>
      <c r="N19" s="84">
        <v>7</v>
      </c>
      <c r="O19" s="122">
        <v>6</v>
      </c>
      <c r="P19" s="85">
        <v>2</v>
      </c>
      <c r="Q19" s="85">
        <v>5</v>
      </c>
      <c r="R19" s="85">
        <v>0</v>
      </c>
      <c r="S19" s="86">
        <f t="shared" si="2"/>
        <v>0.2857142857142857</v>
      </c>
      <c r="T19" s="128">
        <v>3</v>
      </c>
      <c r="U19" s="128">
        <v>32</v>
      </c>
      <c r="V19" s="134">
        <f t="shared" si="3"/>
        <v>-29</v>
      </c>
      <c r="W19" s="113">
        <v>6</v>
      </c>
      <c r="X19" s="109">
        <v>12</v>
      </c>
      <c r="Y19" s="84">
        <f t="shared" si="4"/>
        <v>14</v>
      </c>
      <c r="Z19" s="119">
        <f t="shared" si="5"/>
        <v>12</v>
      </c>
      <c r="AA19" s="85">
        <f t="shared" si="6"/>
        <v>3</v>
      </c>
      <c r="AB19" s="85">
        <f t="shared" si="7"/>
        <v>8</v>
      </c>
      <c r="AC19" s="85">
        <f t="shared" si="8"/>
        <v>3</v>
      </c>
      <c r="AD19" s="125">
        <f t="shared" si="9"/>
        <v>0.21428571428571427</v>
      </c>
      <c r="AE19" s="134">
        <f t="shared" si="10"/>
        <v>18</v>
      </c>
      <c r="AF19" s="134">
        <f t="shared" si="11"/>
        <v>43</v>
      </c>
      <c r="AG19" s="134">
        <f t="shared" si="12"/>
        <v>-25</v>
      </c>
      <c r="AH19" s="116">
        <v>13</v>
      </c>
      <c r="AI19" s="89">
        <v>13</v>
      </c>
    </row>
    <row r="20" spans="9:33" ht="18.75" customHeight="1">
      <c r="I20" s="130">
        <f>SUM(I3:I19)</f>
        <v>248</v>
      </c>
      <c r="J20" s="130">
        <f>SUM(J3:J19)</f>
        <v>248</v>
      </c>
      <c r="K20" s="130">
        <f>SUM(K3:K19)</f>
        <v>0</v>
      </c>
      <c r="T20" s="131">
        <f>SUM(T3:T19)</f>
        <v>292</v>
      </c>
      <c r="U20" s="131">
        <f>SUM(U3:U19)</f>
        <v>292</v>
      </c>
      <c r="V20" s="131">
        <f>SUM(V3:V19)</f>
        <v>0</v>
      </c>
      <c r="AE20" s="131">
        <f>SUM(AE3:AE19)</f>
        <v>540</v>
      </c>
      <c r="AF20" s="131">
        <f>SUM(AF3:AF19)</f>
        <v>540</v>
      </c>
      <c r="AG20" s="131">
        <f>SUM(AG3:AG19)</f>
        <v>0</v>
      </c>
    </row>
  </sheetData>
  <sheetProtection/>
  <mergeCells count="4">
    <mergeCell ref="A2:B2"/>
    <mergeCell ref="C1:M1"/>
    <mergeCell ref="N1:X1"/>
    <mergeCell ref="Y1:AI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2">
      <selection activeCell="Q36" sqref="Q36:R36"/>
    </sheetView>
  </sheetViews>
  <sheetFormatPr defaultColWidth="5.25390625" defaultRowHeight="17.25" customHeight="1"/>
  <cols>
    <col min="1" max="1" width="3.625" style="73" customWidth="1"/>
    <col min="2" max="2" width="9.125" style="74" customWidth="1"/>
    <col min="3" max="9" width="5.25390625" style="74" customWidth="1"/>
    <col min="10" max="16384" width="5.25390625" style="73" customWidth="1"/>
  </cols>
  <sheetData>
    <row r="1" spans="2:18" ht="17.25" customHeight="1">
      <c r="B1" s="417" t="s">
        <v>70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</row>
    <row r="2" spans="2:18" ht="17.25" customHeight="1"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3:18" ht="19.5" customHeight="1">
      <c r="C3" s="399" t="s">
        <v>67</v>
      </c>
      <c r="D3" s="400"/>
      <c r="E3" s="400"/>
      <c r="F3" s="400"/>
      <c r="G3" s="400"/>
      <c r="H3" s="400"/>
      <c r="I3" s="400"/>
      <c r="J3" s="401"/>
      <c r="K3" s="399" t="s">
        <v>68</v>
      </c>
      <c r="L3" s="400"/>
      <c r="M3" s="400"/>
      <c r="N3" s="400"/>
      <c r="O3" s="400"/>
      <c r="P3" s="400"/>
      <c r="Q3" s="400"/>
      <c r="R3" s="401"/>
    </row>
    <row r="4" spans="3:18" ht="19.5" customHeight="1">
      <c r="C4" s="151" t="s">
        <v>9</v>
      </c>
      <c r="D4" s="94" t="s">
        <v>44</v>
      </c>
      <c r="E4" s="94" t="s">
        <v>54</v>
      </c>
      <c r="F4" s="94" t="s">
        <v>46</v>
      </c>
      <c r="G4" s="94" t="s">
        <v>13</v>
      </c>
      <c r="H4" s="94" t="s">
        <v>14</v>
      </c>
      <c r="I4" s="94" t="s">
        <v>57</v>
      </c>
      <c r="J4" s="152" t="s">
        <v>53</v>
      </c>
      <c r="K4" s="151" t="s">
        <v>9</v>
      </c>
      <c r="L4" s="94" t="s">
        <v>44</v>
      </c>
      <c r="M4" s="94" t="s">
        <v>54</v>
      </c>
      <c r="N4" s="94" t="s">
        <v>46</v>
      </c>
      <c r="O4" s="94" t="s">
        <v>13</v>
      </c>
      <c r="P4" s="94" t="s">
        <v>14</v>
      </c>
      <c r="Q4" s="94" t="s">
        <v>57</v>
      </c>
      <c r="R4" s="152" t="s">
        <v>53</v>
      </c>
    </row>
    <row r="5" spans="1:18" ht="19.5" customHeight="1">
      <c r="A5" s="141">
        <v>1</v>
      </c>
      <c r="B5" s="172" t="s">
        <v>58</v>
      </c>
      <c r="C5" s="165">
        <v>10</v>
      </c>
      <c r="D5" s="166">
        <v>3</v>
      </c>
      <c r="E5" s="166">
        <v>4</v>
      </c>
      <c r="F5" s="166">
        <v>1</v>
      </c>
      <c r="G5" s="166">
        <v>8</v>
      </c>
      <c r="H5" s="166">
        <v>14</v>
      </c>
      <c r="I5" s="167">
        <f>G5-H5</f>
        <v>-6</v>
      </c>
      <c r="J5" s="168">
        <v>8</v>
      </c>
      <c r="K5" s="153">
        <v>12</v>
      </c>
      <c r="L5" s="99">
        <v>4</v>
      </c>
      <c r="M5" s="99">
        <v>3</v>
      </c>
      <c r="N5" s="99">
        <v>0</v>
      </c>
      <c r="O5" s="99">
        <v>20</v>
      </c>
      <c r="P5" s="99">
        <v>10</v>
      </c>
      <c r="Q5" s="156">
        <f>O5-P5</f>
        <v>10</v>
      </c>
      <c r="R5" s="150">
        <v>7</v>
      </c>
    </row>
    <row r="6" spans="1:18" ht="19.5" customHeight="1">
      <c r="A6" s="143">
        <v>2</v>
      </c>
      <c r="B6" s="173" t="s">
        <v>59</v>
      </c>
      <c r="C6" s="169">
        <v>19</v>
      </c>
      <c r="D6" s="170">
        <v>6</v>
      </c>
      <c r="E6" s="170">
        <v>1</v>
      </c>
      <c r="F6" s="170">
        <v>1</v>
      </c>
      <c r="G6" s="170">
        <v>39</v>
      </c>
      <c r="H6" s="170">
        <v>2</v>
      </c>
      <c r="I6" s="167">
        <f aca="true" t="shared" si="0" ref="I6:I21">G6-H6</f>
        <v>37</v>
      </c>
      <c r="J6" s="171">
        <v>8</v>
      </c>
      <c r="K6" s="154">
        <v>17</v>
      </c>
      <c r="L6" s="82">
        <v>5</v>
      </c>
      <c r="M6" s="82">
        <v>0</v>
      </c>
      <c r="N6" s="82">
        <v>2</v>
      </c>
      <c r="O6" s="82">
        <v>31</v>
      </c>
      <c r="P6" s="82">
        <v>3</v>
      </c>
      <c r="Q6" s="156">
        <f aca="true" t="shared" si="1" ref="Q6:Q21">O6-P6</f>
        <v>28</v>
      </c>
      <c r="R6" s="147">
        <v>7</v>
      </c>
    </row>
    <row r="7" spans="1:18" ht="19.5" customHeight="1">
      <c r="A7" s="143">
        <v>3</v>
      </c>
      <c r="B7" s="173" t="s">
        <v>60</v>
      </c>
      <c r="C7" s="169">
        <v>22</v>
      </c>
      <c r="D7" s="170">
        <v>7</v>
      </c>
      <c r="E7" s="170">
        <v>0</v>
      </c>
      <c r="F7" s="170">
        <v>1</v>
      </c>
      <c r="G7" s="170">
        <v>19</v>
      </c>
      <c r="H7" s="170">
        <v>1</v>
      </c>
      <c r="I7" s="167">
        <f t="shared" si="0"/>
        <v>18</v>
      </c>
      <c r="J7" s="171">
        <v>8</v>
      </c>
      <c r="K7" s="154">
        <v>16</v>
      </c>
      <c r="L7" s="82">
        <v>5</v>
      </c>
      <c r="M7" s="82">
        <v>1</v>
      </c>
      <c r="N7" s="82">
        <v>1</v>
      </c>
      <c r="O7" s="82">
        <v>29</v>
      </c>
      <c r="P7" s="82">
        <v>2</v>
      </c>
      <c r="Q7" s="156">
        <f t="shared" si="1"/>
        <v>27</v>
      </c>
      <c r="R7" s="147">
        <v>7</v>
      </c>
    </row>
    <row r="8" spans="1:18" ht="19.5" customHeight="1">
      <c r="A8" s="143">
        <v>4</v>
      </c>
      <c r="B8" s="173" t="s">
        <v>61</v>
      </c>
      <c r="C8" s="154">
        <v>12</v>
      </c>
      <c r="D8" s="82">
        <v>4</v>
      </c>
      <c r="E8" s="82">
        <v>3</v>
      </c>
      <c r="F8" s="82">
        <v>0</v>
      </c>
      <c r="G8" s="82">
        <v>17</v>
      </c>
      <c r="H8" s="82">
        <v>8</v>
      </c>
      <c r="I8" s="156">
        <f t="shared" si="0"/>
        <v>9</v>
      </c>
      <c r="J8" s="147">
        <v>7</v>
      </c>
      <c r="K8" s="174">
        <v>3</v>
      </c>
      <c r="L8" s="175">
        <v>1</v>
      </c>
      <c r="M8" s="175">
        <v>7</v>
      </c>
      <c r="N8" s="175">
        <v>0</v>
      </c>
      <c r="O8" s="175">
        <v>10</v>
      </c>
      <c r="P8" s="175">
        <v>26</v>
      </c>
      <c r="Q8" s="176">
        <f t="shared" si="1"/>
        <v>-16</v>
      </c>
      <c r="R8" s="177">
        <v>8</v>
      </c>
    </row>
    <row r="9" spans="1:18" ht="19.5" customHeight="1">
      <c r="A9" s="143">
        <v>5</v>
      </c>
      <c r="B9" s="173" t="s">
        <v>62</v>
      </c>
      <c r="C9" s="154">
        <v>1</v>
      </c>
      <c r="D9" s="82">
        <v>0</v>
      </c>
      <c r="E9" s="82">
        <v>6</v>
      </c>
      <c r="F9" s="82">
        <v>1</v>
      </c>
      <c r="G9" s="82">
        <v>0</v>
      </c>
      <c r="H9" s="82">
        <v>38</v>
      </c>
      <c r="I9" s="156">
        <f t="shared" si="0"/>
        <v>-38</v>
      </c>
      <c r="J9" s="147">
        <v>7</v>
      </c>
      <c r="K9" s="174">
        <v>7</v>
      </c>
      <c r="L9" s="175">
        <v>2</v>
      </c>
      <c r="M9" s="175">
        <v>5</v>
      </c>
      <c r="N9" s="175">
        <v>1</v>
      </c>
      <c r="O9" s="175">
        <v>13</v>
      </c>
      <c r="P9" s="175">
        <v>25</v>
      </c>
      <c r="Q9" s="176">
        <f>O9-P9</f>
        <v>-12</v>
      </c>
      <c r="R9" s="177">
        <v>8</v>
      </c>
    </row>
    <row r="10" spans="1:18" ht="19.5" customHeight="1">
      <c r="A10" s="143">
        <v>6</v>
      </c>
      <c r="B10" s="173" t="s">
        <v>63</v>
      </c>
      <c r="C10" s="154">
        <v>19</v>
      </c>
      <c r="D10" s="82">
        <v>6</v>
      </c>
      <c r="E10" s="82">
        <v>0</v>
      </c>
      <c r="F10" s="82">
        <v>1</v>
      </c>
      <c r="G10" s="82">
        <v>22</v>
      </c>
      <c r="H10" s="82">
        <v>0</v>
      </c>
      <c r="I10" s="156">
        <f t="shared" si="0"/>
        <v>22</v>
      </c>
      <c r="J10" s="147">
        <v>7</v>
      </c>
      <c r="K10" s="174">
        <v>21</v>
      </c>
      <c r="L10" s="175">
        <v>7</v>
      </c>
      <c r="M10" s="175">
        <v>1</v>
      </c>
      <c r="N10" s="175">
        <v>0</v>
      </c>
      <c r="O10" s="175">
        <v>26</v>
      </c>
      <c r="P10" s="175">
        <v>7</v>
      </c>
      <c r="Q10" s="176">
        <f t="shared" si="1"/>
        <v>19</v>
      </c>
      <c r="R10" s="177">
        <v>8</v>
      </c>
    </row>
    <row r="11" spans="1:18" ht="19.5" customHeight="1">
      <c r="A11" s="143">
        <v>7</v>
      </c>
      <c r="B11" s="173" t="s">
        <v>31</v>
      </c>
      <c r="C11" s="169">
        <v>20</v>
      </c>
      <c r="D11" s="170">
        <v>6</v>
      </c>
      <c r="E11" s="170">
        <v>0</v>
      </c>
      <c r="F11" s="170">
        <v>2</v>
      </c>
      <c r="G11" s="170">
        <v>25</v>
      </c>
      <c r="H11" s="170">
        <v>2</v>
      </c>
      <c r="I11" s="167">
        <f t="shared" si="0"/>
        <v>23</v>
      </c>
      <c r="J11" s="171">
        <v>8</v>
      </c>
      <c r="K11" s="174">
        <v>18</v>
      </c>
      <c r="L11" s="175">
        <v>6</v>
      </c>
      <c r="M11" s="175">
        <v>2</v>
      </c>
      <c r="N11" s="175">
        <v>0</v>
      </c>
      <c r="O11" s="175">
        <v>29</v>
      </c>
      <c r="P11" s="175">
        <v>6</v>
      </c>
      <c r="Q11" s="176">
        <f t="shared" si="1"/>
        <v>23</v>
      </c>
      <c r="R11" s="177">
        <v>8</v>
      </c>
    </row>
    <row r="12" spans="1:18" ht="19.5" customHeight="1">
      <c r="A12" s="143">
        <v>8</v>
      </c>
      <c r="B12" s="173" t="s">
        <v>29</v>
      </c>
      <c r="C12" s="154">
        <v>13</v>
      </c>
      <c r="D12" s="82">
        <v>4</v>
      </c>
      <c r="E12" s="82">
        <v>2</v>
      </c>
      <c r="F12" s="82">
        <v>1</v>
      </c>
      <c r="G12" s="82">
        <v>16</v>
      </c>
      <c r="H12" s="82">
        <v>13</v>
      </c>
      <c r="I12" s="156">
        <f t="shared" si="0"/>
        <v>3</v>
      </c>
      <c r="J12" s="147">
        <v>7</v>
      </c>
      <c r="K12" s="174">
        <v>21</v>
      </c>
      <c r="L12" s="175">
        <v>7</v>
      </c>
      <c r="M12" s="175">
        <v>1</v>
      </c>
      <c r="N12" s="175">
        <v>0</v>
      </c>
      <c r="O12" s="175">
        <v>38</v>
      </c>
      <c r="P12" s="175">
        <v>4</v>
      </c>
      <c r="Q12" s="176">
        <f t="shared" si="1"/>
        <v>34</v>
      </c>
      <c r="R12" s="177">
        <v>8</v>
      </c>
    </row>
    <row r="13" spans="1:18" ht="19.5" customHeight="1">
      <c r="A13" s="143">
        <v>9</v>
      </c>
      <c r="B13" s="173" t="s">
        <v>30</v>
      </c>
      <c r="C13" s="154">
        <v>19</v>
      </c>
      <c r="D13" s="82">
        <v>6</v>
      </c>
      <c r="E13" s="82">
        <v>0</v>
      </c>
      <c r="F13" s="82">
        <v>1</v>
      </c>
      <c r="G13" s="82">
        <v>40</v>
      </c>
      <c r="H13" s="82">
        <v>3</v>
      </c>
      <c r="I13" s="156">
        <f t="shared" si="0"/>
        <v>37</v>
      </c>
      <c r="J13" s="147">
        <v>7</v>
      </c>
      <c r="K13" s="174">
        <v>12</v>
      </c>
      <c r="L13" s="175">
        <v>4</v>
      </c>
      <c r="M13" s="175">
        <v>4</v>
      </c>
      <c r="N13" s="175">
        <v>0</v>
      </c>
      <c r="O13" s="175">
        <v>9</v>
      </c>
      <c r="P13" s="175">
        <v>10</v>
      </c>
      <c r="Q13" s="176">
        <f t="shared" si="1"/>
        <v>-1</v>
      </c>
      <c r="R13" s="177">
        <v>8</v>
      </c>
    </row>
    <row r="14" spans="1:18" ht="19.5" customHeight="1">
      <c r="A14" s="143">
        <v>10</v>
      </c>
      <c r="B14" s="173" t="s">
        <v>28</v>
      </c>
      <c r="C14" s="154">
        <v>5</v>
      </c>
      <c r="D14" s="82">
        <v>1</v>
      </c>
      <c r="E14" s="82">
        <v>4</v>
      </c>
      <c r="F14" s="82">
        <v>2</v>
      </c>
      <c r="G14" s="82">
        <v>4</v>
      </c>
      <c r="H14" s="82">
        <v>23</v>
      </c>
      <c r="I14" s="156">
        <f t="shared" si="0"/>
        <v>-19</v>
      </c>
      <c r="J14" s="147">
        <v>7</v>
      </c>
      <c r="K14" s="174">
        <v>12</v>
      </c>
      <c r="L14" s="175">
        <v>4</v>
      </c>
      <c r="M14" s="175">
        <v>4</v>
      </c>
      <c r="N14" s="175">
        <v>0</v>
      </c>
      <c r="O14" s="175">
        <v>14</v>
      </c>
      <c r="P14" s="175">
        <v>11</v>
      </c>
      <c r="Q14" s="176">
        <f t="shared" si="1"/>
        <v>3</v>
      </c>
      <c r="R14" s="177">
        <v>8</v>
      </c>
    </row>
    <row r="15" spans="1:18" ht="19.5" customHeight="1">
      <c r="A15" s="143">
        <v>11</v>
      </c>
      <c r="B15" s="173" t="s">
        <v>64</v>
      </c>
      <c r="C15" s="169">
        <v>4</v>
      </c>
      <c r="D15" s="170">
        <v>1</v>
      </c>
      <c r="E15" s="170">
        <v>6</v>
      </c>
      <c r="F15" s="170">
        <v>1</v>
      </c>
      <c r="G15" s="170">
        <v>6</v>
      </c>
      <c r="H15" s="170">
        <v>22</v>
      </c>
      <c r="I15" s="167">
        <f t="shared" si="0"/>
        <v>-16</v>
      </c>
      <c r="J15" s="171">
        <v>8</v>
      </c>
      <c r="K15" s="154">
        <v>6</v>
      </c>
      <c r="L15" s="82">
        <v>2</v>
      </c>
      <c r="M15" s="82">
        <v>5</v>
      </c>
      <c r="N15" s="82">
        <v>0</v>
      </c>
      <c r="O15" s="82">
        <v>7</v>
      </c>
      <c r="P15" s="82">
        <v>54</v>
      </c>
      <c r="Q15" s="156">
        <f t="shared" si="1"/>
        <v>-47</v>
      </c>
      <c r="R15" s="147">
        <v>7</v>
      </c>
    </row>
    <row r="16" spans="1:18" ht="19.5" customHeight="1">
      <c r="A16" s="143">
        <v>12</v>
      </c>
      <c r="B16" s="173" t="s">
        <v>65</v>
      </c>
      <c r="C16" s="169">
        <v>3</v>
      </c>
      <c r="D16" s="170">
        <v>1</v>
      </c>
      <c r="E16" s="170">
        <v>7</v>
      </c>
      <c r="F16" s="170">
        <v>0</v>
      </c>
      <c r="G16" s="170">
        <v>5</v>
      </c>
      <c r="H16" s="170">
        <v>31</v>
      </c>
      <c r="I16" s="167">
        <f t="shared" si="0"/>
        <v>-26</v>
      </c>
      <c r="J16" s="171">
        <v>8</v>
      </c>
      <c r="K16" s="174">
        <v>0</v>
      </c>
      <c r="L16" s="175">
        <v>0</v>
      </c>
      <c r="M16" s="175">
        <v>8</v>
      </c>
      <c r="N16" s="175">
        <v>0</v>
      </c>
      <c r="O16" s="175">
        <v>0</v>
      </c>
      <c r="P16" s="175">
        <v>60</v>
      </c>
      <c r="Q16" s="176">
        <f t="shared" si="1"/>
        <v>-60</v>
      </c>
      <c r="R16" s="177">
        <v>8</v>
      </c>
    </row>
    <row r="17" spans="1:18" ht="19.5" customHeight="1">
      <c r="A17" s="143">
        <v>13</v>
      </c>
      <c r="B17" s="173" t="s">
        <v>66</v>
      </c>
      <c r="C17" s="169">
        <v>12</v>
      </c>
      <c r="D17" s="170">
        <v>4</v>
      </c>
      <c r="E17" s="170">
        <v>4</v>
      </c>
      <c r="F17" s="170">
        <v>0</v>
      </c>
      <c r="G17" s="170">
        <v>17</v>
      </c>
      <c r="H17" s="170">
        <v>19</v>
      </c>
      <c r="I17" s="167">
        <f t="shared" si="0"/>
        <v>-2</v>
      </c>
      <c r="J17" s="171">
        <v>8</v>
      </c>
      <c r="K17" s="154">
        <v>8</v>
      </c>
      <c r="L17" s="82">
        <v>2</v>
      </c>
      <c r="M17" s="82">
        <v>3</v>
      </c>
      <c r="N17" s="82">
        <v>2</v>
      </c>
      <c r="O17" s="82">
        <v>7</v>
      </c>
      <c r="P17" s="82">
        <v>6</v>
      </c>
      <c r="Q17" s="156">
        <f t="shared" si="1"/>
        <v>1</v>
      </c>
      <c r="R17" s="147">
        <v>7</v>
      </c>
    </row>
    <row r="18" spans="1:18" ht="19.5" customHeight="1">
      <c r="A18" s="143">
        <v>14</v>
      </c>
      <c r="B18" s="173" t="s">
        <v>41</v>
      </c>
      <c r="C18" s="154">
        <v>3</v>
      </c>
      <c r="D18" s="82">
        <v>0</v>
      </c>
      <c r="E18" s="82">
        <v>4</v>
      </c>
      <c r="F18" s="82">
        <v>3</v>
      </c>
      <c r="G18" s="82">
        <v>1</v>
      </c>
      <c r="H18" s="82">
        <v>19</v>
      </c>
      <c r="I18" s="156">
        <f t="shared" si="0"/>
        <v>-18</v>
      </c>
      <c r="J18" s="147">
        <v>7</v>
      </c>
      <c r="K18" s="174">
        <v>13</v>
      </c>
      <c r="L18" s="175">
        <v>4</v>
      </c>
      <c r="M18" s="175">
        <v>3</v>
      </c>
      <c r="N18" s="175">
        <v>1</v>
      </c>
      <c r="O18" s="175">
        <v>17</v>
      </c>
      <c r="P18" s="175">
        <v>7</v>
      </c>
      <c r="Q18" s="176">
        <f t="shared" si="1"/>
        <v>10</v>
      </c>
      <c r="R18" s="177">
        <v>8</v>
      </c>
    </row>
    <row r="19" spans="1:18" ht="19.5" customHeight="1">
      <c r="A19" s="143">
        <v>15</v>
      </c>
      <c r="B19" s="173" t="s">
        <v>1</v>
      </c>
      <c r="C19" s="169">
        <v>12</v>
      </c>
      <c r="D19" s="170">
        <v>4</v>
      </c>
      <c r="E19" s="170">
        <v>4</v>
      </c>
      <c r="F19" s="170">
        <v>0</v>
      </c>
      <c r="G19" s="170">
        <v>8</v>
      </c>
      <c r="H19" s="170">
        <v>13</v>
      </c>
      <c r="I19" s="167">
        <f t="shared" si="0"/>
        <v>-5</v>
      </c>
      <c r="J19" s="171">
        <v>8</v>
      </c>
      <c r="K19" s="154">
        <v>16</v>
      </c>
      <c r="L19" s="82">
        <v>5</v>
      </c>
      <c r="M19" s="82">
        <v>1</v>
      </c>
      <c r="N19" s="82">
        <v>1</v>
      </c>
      <c r="O19" s="82">
        <v>37</v>
      </c>
      <c r="P19" s="82">
        <v>3</v>
      </c>
      <c r="Q19" s="156">
        <f t="shared" si="1"/>
        <v>34</v>
      </c>
      <c r="R19" s="147">
        <v>7</v>
      </c>
    </row>
    <row r="20" spans="1:18" ht="19.5" customHeight="1">
      <c r="A20" s="143">
        <v>16</v>
      </c>
      <c r="B20" s="173" t="s">
        <v>8</v>
      </c>
      <c r="C20" s="169">
        <v>2</v>
      </c>
      <c r="D20" s="170">
        <v>0</v>
      </c>
      <c r="E20" s="170">
        <v>6</v>
      </c>
      <c r="F20" s="170">
        <v>2</v>
      </c>
      <c r="G20" s="170">
        <v>6</v>
      </c>
      <c r="H20" s="170">
        <v>29</v>
      </c>
      <c r="I20" s="167">
        <f t="shared" si="0"/>
        <v>-23</v>
      </c>
      <c r="J20" s="171">
        <v>8</v>
      </c>
      <c r="K20" s="154">
        <v>0</v>
      </c>
      <c r="L20" s="82">
        <v>0</v>
      </c>
      <c r="M20" s="82">
        <v>7</v>
      </c>
      <c r="N20" s="82">
        <v>0</v>
      </c>
      <c r="O20" s="82">
        <v>2</v>
      </c>
      <c r="P20" s="82">
        <v>26</v>
      </c>
      <c r="Q20" s="156">
        <f t="shared" si="1"/>
        <v>-24</v>
      </c>
      <c r="R20" s="147">
        <v>7</v>
      </c>
    </row>
    <row r="21" spans="1:18" ht="19.5" customHeight="1">
      <c r="A21" s="145">
        <v>17</v>
      </c>
      <c r="B21" s="146" t="s">
        <v>7</v>
      </c>
      <c r="C21" s="155">
        <v>6</v>
      </c>
      <c r="D21" s="148">
        <v>1</v>
      </c>
      <c r="E21" s="148">
        <v>3</v>
      </c>
      <c r="F21" s="148">
        <v>3</v>
      </c>
      <c r="G21" s="148">
        <v>15</v>
      </c>
      <c r="H21" s="148">
        <v>11</v>
      </c>
      <c r="I21" s="157">
        <f t="shared" si="0"/>
        <v>4</v>
      </c>
      <c r="J21" s="149">
        <v>7</v>
      </c>
      <c r="K21" s="155">
        <v>6</v>
      </c>
      <c r="L21" s="148">
        <v>2</v>
      </c>
      <c r="M21" s="148">
        <v>5</v>
      </c>
      <c r="N21" s="148">
        <v>0</v>
      </c>
      <c r="O21" s="148">
        <v>3</v>
      </c>
      <c r="P21" s="148">
        <v>32</v>
      </c>
      <c r="Q21" s="157">
        <f t="shared" si="1"/>
        <v>-29</v>
      </c>
      <c r="R21" s="149">
        <v>7</v>
      </c>
    </row>
    <row r="22" spans="7:17" ht="19.5" customHeight="1">
      <c r="G22" s="74">
        <f>SUM(G5:G21)</f>
        <v>248</v>
      </c>
      <c r="H22" s="74">
        <f>SUM(H5:H21)</f>
        <v>248</v>
      </c>
      <c r="I22" s="74">
        <f>G22-H22</f>
        <v>0</v>
      </c>
      <c r="O22" s="73">
        <f>SUM(O5:O21)</f>
        <v>292</v>
      </c>
      <c r="P22" s="73">
        <f>SUM(P5:P21)</f>
        <v>292</v>
      </c>
      <c r="Q22" s="73">
        <f>O22-P22</f>
        <v>0</v>
      </c>
    </row>
    <row r="23" spans="3:18" ht="19.5" customHeight="1">
      <c r="C23" s="408" t="s">
        <v>56</v>
      </c>
      <c r="D23" s="409"/>
      <c r="E23" s="409"/>
      <c r="F23" s="409"/>
      <c r="G23" s="409"/>
      <c r="H23" s="409"/>
      <c r="I23" s="409"/>
      <c r="J23" s="409"/>
      <c r="K23" s="409"/>
      <c r="L23" s="410"/>
      <c r="O23" s="408" t="s">
        <v>71</v>
      </c>
      <c r="P23" s="409"/>
      <c r="Q23" s="409"/>
      <c r="R23" s="410"/>
    </row>
    <row r="24" spans="3:18" ht="19.5" customHeight="1">
      <c r="C24" s="151" t="s">
        <v>9</v>
      </c>
      <c r="D24" s="94" t="s">
        <v>44</v>
      </c>
      <c r="E24" s="94" t="s">
        <v>54</v>
      </c>
      <c r="F24" s="94" t="s">
        <v>46</v>
      </c>
      <c r="G24" s="94" t="s">
        <v>13</v>
      </c>
      <c r="H24" s="94" t="s">
        <v>14</v>
      </c>
      <c r="I24" s="94" t="s">
        <v>57</v>
      </c>
      <c r="J24" s="158" t="s">
        <v>53</v>
      </c>
      <c r="K24" s="402" t="s">
        <v>16</v>
      </c>
      <c r="L24" s="403"/>
      <c r="O24" s="408" t="s">
        <v>69</v>
      </c>
      <c r="P24" s="410"/>
      <c r="Q24" s="408" t="s">
        <v>49</v>
      </c>
      <c r="R24" s="410"/>
    </row>
    <row r="25" spans="1:18" ht="19.5" customHeight="1">
      <c r="A25" s="141">
        <v>1</v>
      </c>
      <c r="B25" s="142" t="s">
        <v>58</v>
      </c>
      <c r="C25" s="153">
        <f aca="true" t="shared" si="2" ref="C25:H25">C5+K5</f>
        <v>22</v>
      </c>
      <c r="D25" s="99">
        <f t="shared" si="2"/>
        <v>7</v>
      </c>
      <c r="E25" s="99">
        <f t="shared" si="2"/>
        <v>7</v>
      </c>
      <c r="F25" s="99">
        <f t="shared" si="2"/>
        <v>1</v>
      </c>
      <c r="G25" s="99">
        <f t="shared" si="2"/>
        <v>28</v>
      </c>
      <c r="H25" s="99">
        <f t="shared" si="2"/>
        <v>24</v>
      </c>
      <c r="I25" s="156">
        <f>G25-H25</f>
        <v>4</v>
      </c>
      <c r="J25" s="159">
        <f>J5+R5</f>
        <v>15</v>
      </c>
      <c r="K25" s="404">
        <f>D25/J25</f>
        <v>0.4666666666666667</v>
      </c>
      <c r="L25" s="405"/>
      <c r="N25" s="162">
        <v>1</v>
      </c>
      <c r="O25" s="411" t="s">
        <v>63</v>
      </c>
      <c r="P25" s="412"/>
      <c r="Q25" s="411" t="s">
        <v>63</v>
      </c>
      <c r="R25" s="412"/>
    </row>
    <row r="26" spans="1:18" ht="19.5" customHeight="1">
      <c r="A26" s="143">
        <v>2</v>
      </c>
      <c r="B26" s="144" t="s">
        <v>59</v>
      </c>
      <c r="C26" s="153">
        <f aca="true" t="shared" si="3" ref="C26:C41">C6+K6</f>
        <v>36</v>
      </c>
      <c r="D26" s="99">
        <f aca="true" t="shared" si="4" ref="D26:D41">D6+L6</f>
        <v>11</v>
      </c>
      <c r="E26" s="99">
        <f aca="true" t="shared" si="5" ref="E26:E41">E6+M6</f>
        <v>1</v>
      </c>
      <c r="F26" s="99">
        <f aca="true" t="shared" si="6" ref="F26:F41">F6+N6</f>
        <v>3</v>
      </c>
      <c r="G26" s="99">
        <f aca="true" t="shared" si="7" ref="G26:G41">G6+O6</f>
        <v>70</v>
      </c>
      <c r="H26" s="99">
        <f aca="true" t="shared" si="8" ref="H26:H41">H6+P6</f>
        <v>5</v>
      </c>
      <c r="I26" s="156">
        <f aca="true" t="shared" si="9" ref="I26:I42">G26-H26</f>
        <v>65</v>
      </c>
      <c r="J26" s="160">
        <f aca="true" t="shared" si="10" ref="J26:J41">J6+R6</f>
        <v>15</v>
      </c>
      <c r="K26" s="404">
        <f aca="true" t="shared" si="11" ref="K26:K41">D26/J26</f>
        <v>0.7333333333333333</v>
      </c>
      <c r="L26" s="405"/>
      <c r="N26" s="163">
        <v>2</v>
      </c>
      <c r="O26" s="413" t="s">
        <v>31</v>
      </c>
      <c r="P26" s="414"/>
      <c r="Q26" s="413" t="s">
        <v>60</v>
      </c>
      <c r="R26" s="414"/>
    </row>
    <row r="27" spans="1:18" ht="19.5" customHeight="1">
      <c r="A27" s="143">
        <v>3</v>
      </c>
      <c r="B27" s="144" t="s">
        <v>60</v>
      </c>
      <c r="C27" s="153">
        <f t="shared" si="3"/>
        <v>38</v>
      </c>
      <c r="D27" s="99">
        <f t="shared" si="4"/>
        <v>12</v>
      </c>
      <c r="E27" s="99">
        <f t="shared" si="5"/>
        <v>1</v>
      </c>
      <c r="F27" s="99">
        <f t="shared" si="6"/>
        <v>2</v>
      </c>
      <c r="G27" s="99">
        <f t="shared" si="7"/>
        <v>48</v>
      </c>
      <c r="H27" s="99">
        <f t="shared" si="8"/>
        <v>3</v>
      </c>
      <c r="I27" s="156">
        <f t="shared" si="9"/>
        <v>45</v>
      </c>
      <c r="J27" s="160">
        <f t="shared" si="10"/>
        <v>15</v>
      </c>
      <c r="K27" s="404">
        <f t="shared" si="11"/>
        <v>0.8</v>
      </c>
      <c r="L27" s="405"/>
      <c r="N27" s="163">
        <v>3</v>
      </c>
      <c r="O27" s="413" t="s">
        <v>60</v>
      </c>
      <c r="P27" s="414"/>
      <c r="Q27" s="413" t="s">
        <v>31</v>
      </c>
      <c r="R27" s="414"/>
    </row>
    <row r="28" spans="1:18" ht="19.5" customHeight="1">
      <c r="A28" s="143">
        <v>4</v>
      </c>
      <c r="B28" s="144" t="s">
        <v>61</v>
      </c>
      <c r="C28" s="153">
        <f t="shared" si="3"/>
        <v>15</v>
      </c>
      <c r="D28" s="99">
        <f t="shared" si="4"/>
        <v>5</v>
      </c>
      <c r="E28" s="99">
        <f t="shared" si="5"/>
        <v>10</v>
      </c>
      <c r="F28" s="99">
        <f t="shared" si="6"/>
        <v>0</v>
      </c>
      <c r="G28" s="99">
        <f t="shared" si="7"/>
        <v>27</v>
      </c>
      <c r="H28" s="99">
        <f t="shared" si="8"/>
        <v>34</v>
      </c>
      <c r="I28" s="156">
        <f t="shared" si="9"/>
        <v>-7</v>
      </c>
      <c r="J28" s="160">
        <f t="shared" si="10"/>
        <v>15</v>
      </c>
      <c r="K28" s="404">
        <f t="shared" si="11"/>
        <v>0.3333333333333333</v>
      </c>
      <c r="L28" s="405"/>
      <c r="N28" s="163">
        <v>4</v>
      </c>
      <c r="O28" s="413" t="s">
        <v>59</v>
      </c>
      <c r="P28" s="414"/>
      <c r="Q28" s="413" t="s">
        <v>59</v>
      </c>
      <c r="R28" s="414"/>
    </row>
    <row r="29" spans="1:18" ht="19.5" customHeight="1">
      <c r="A29" s="143">
        <v>5</v>
      </c>
      <c r="B29" s="144" t="s">
        <v>62</v>
      </c>
      <c r="C29" s="153">
        <f t="shared" si="3"/>
        <v>8</v>
      </c>
      <c r="D29" s="99">
        <f t="shared" si="4"/>
        <v>2</v>
      </c>
      <c r="E29" s="99">
        <f t="shared" si="5"/>
        <v>11</v>
      </c>
      <c r="F29" s="99">
        <f t="shared" si="6"/>
        <v>2</v>
      </c>
      <c r="G29" s="99">
        <f t="shared" si="7"/>
        <v>13</v>
      </c>
      <c r="H29" s="99">
        <f t="shared" si="8"/>
        <v>63</v>
      </c>
      <c r="I29" s="156">
        <f t="shared" si="9"/>
        <v>-50</v>
      </c>
      <c r="J29" s="160">
        <f t="shared" si="10"/>
        <v>15</v>
      </c>
      <c r="K29" s="404">
        <f t="shared" si="11"/>
        <v>0.13333333333333333</v>
      </c>
      <c r="L29" s="405"/>
      <c r="N29" s="163">
        <v>5</v>
      </c>
      <c r="O29" s="413" t="s">
        <v>29</v>
      </c>
      <c r="P29" s="414"/>
      <c r="Q29" s="413" t="s">
        <v>29</v>
      </c>
      <c r="R29" s="414"/>
    </row>
    <row r="30" spans="1:18" ht="19.5" customHeight="1">
      <c r="A30" s="143">
        <v>6</v>
      </c>
      <c r="B30" s="144" t="s">
        <v>63</v>
      </c>
      <c r="C30" s="153">
        <f t="shared" si="3"/>
        <v>40</v>
      </c>
      <c r="D30" s="99">
        <f t="shared" si="4"/>
        <v>13</v>
      </c>
      <c r="E30" s="99">
        <f t="shared" si="5"/>
        <v>1</v>
      </c>
      <c r="F30" s="99">
        <f t="shared" si="6"/>
        <v>1</v>
      </c>
      <c r="G30" s="99">
        <f t="shared" si="7"/>
        <v>48</v>
      </c>
      <c r="H30" s="99">
        <f t="shared" si="8"/>
        <v>7</v>
      </c>
      <c r="I30" s="156">
        <f t="shared" si="9"/>
        <v>41</v>
      </c>
      <c r="J30" s="160">
        <f t="shared" si="10"/>
        <v>15</v>
      </c>
      <c r="K30" s="404">
        <f t="shared" si="11"/>
        <v>0.8666666666666667</v>
      </c>
      <c r="L30" s="405"/>
      <c r="N30" s="163">
        <v>6</v>
      </c>
      <c r="O30" s="413" t="s">
        <v>30</v>
      </c>
      <c r="P30" s="414"/>
      <c r="Q30" s="413" t="s">
        <v>30</v>
      </c>
      <c r="R30" s="414"/>
    </row>
    <row r="31" spans="1:18" ht="19.5" customHeight="1">
      <c r="A31" s="143">
        <v>7</v>
      </c>
      <c r="B31" s="144" t="s">
        <v>31</v>
      </c>
      <c r="C31" s="153">
        <f t="shared" si="3"/>
        <v>38</v>
      </c>
      <c r="D31" s="99">
        <f t="shared" si="4"/>
        <v>12</v>
      </c>
      <c r="E31" s="99">
        <f t="shared" si="5"/>
        <v>2</v>
      </c>
      <c r="F31" s="99">
        <f t="shared" si="6"/>
        <v>2</v>
      </c>
      <c r="G31" s="99">
        <f t="shared" si="7"/>
        <v>54</v>
      </c>
      <c r="H31" s="99">
        <f t="shared" si="8"/>
        <v>8</v>
      </c>
      <c r="I31" s="156">
        <f t="shared" si="9"/>
        <v>46</v>
      </c>
      <c r="J31" s="160">
        <f t="shared" si="10"/>
        <v>16</v>
      </c>
      <c r="K31" s="404">
        <f t="shared" si="11"/>
        <v>0.75</v>
      </c>
      <c r="L31" s="405"/>
      <c r="N31" s="163">
        <v>7</v>
      </c>
      <c r="O31" s="413" t="s">
        <v>1</v>
      </c>
      <c r="P31" s="414"/>
      <c r="Q31" s="413" t="s">
        <v>1</v>
      </c>
      <c r="R31" s="414"/>
    </row>
    <row r="32" spans="1:18" ht="19.5" customHeight="1">
      <c r="A32" s="143">
        <v>8</v>
      </c>
      <c r="B32" s="144" t="s">
        <v>29</v>
      </c>
      <c r="C32" s="153">
        <f t="shared" si="3"/>
        <v>34</v>
      </c>
      <c r="D32" s="99">
        <f t="shared" si="4"/>
        <v>11</v>
      </c>
      <c r="E32" s="99">
        <f t="shared" si="5"/>
        <v>3</v>
      </c>
      <c r="F32" s="99">
        <f t="shared" si="6"/>
        <v>1</v>
      </c>
      <c r="G32" s="99">
        <f t="shared" si="7"/>
        <v>54</v>
      </c>
      <c r="H32" s="99">
        <f t="shared" si="8"/>
        <v>17</v>
      </c>
      <c r="I32" s="156">
        <f t="shared" si="9"/>
        <v>37</v>
      </c>
      <c r="J32" s="160">
        <f t="shared" si="10"/>
        <v>15</v>
      </c>
      <c r="K32" s="404">
        <f t="shared" si="11"/>
        <v>0.7333333333333333</v>
      </c>
      <c r="L32" s="405"/>
      <c r="N32" s="163">
        <v>8</v>
      </c>
      <c r="O32" s="413" t="s">
        <v>58</v>
      </c>
      <c r="P32" s="414"/>
      <c r="Q32" s="413" t="s">
        <v>58</v>
      </c>
      <c r="R32" s="414"/>
    </row>
    <row r="33" spans="1:18" ht="19.5" customHeight="1">
      <c r="A33" s="143">
        <v>9</v>
      </c>
      <c r="B33" s="144" t="s">
        <v>30</v>
      </c>
      <c r="C33" s="153">
        <f t="shared" si="3"/>
        <v>31</v>
      </c>
      <c r="D33" s="99">
        <f t="shared" si="4"/>
        <v>10</v>
      </c>
      <c r="E33" s="99">
        <f t="shared" si="5"/>
        <v>4</v>
      </c>
      <c r="F33" s="99">
        <f t="shared" si="6"/>
        <v>1</v>
      </c>
      <c r="G33" s="99">
        <f t="shared" si="7"/>
        <v>49</v>
      </c>
      <c r="H33" s="99">
        <f t="shared" si="8"/>
        <v>13</v>
      </c>
      <c r="I33" s="156">
        <f t="shared" si="9"/>
        <v>36</v>
      </c>
      <c r="J33" s="160">
        <f t="shared" si="10"/>
        <v>15</v>
      </c>
      <c r="K33" s="404">
        <f t="shared" si="11"/>
        <v>0.6666666666666666</v>
      </c>
      <c r="L33" s="405"/>
      <c r="N33" s="163">
        <v>9</v>
      </c>
      <c r="O33" s="413" t="s">
        <v>66</v>
      </c>
      <c r="P33" s="414"/>
      <c r="Q33" s="413" t="s">
        <v>66</v>
      </c>
      <c r="R33" s="414"/>
    </row>
    <row r="34" spans="1:18" ht="19.5" customHeight="1">
      <c r="A34" s="143">
        <v>10</v>
      </c>
      <c r="B34" s="144" t="s">
        <v>28</v>
      </c>
      <c r="C34" s="153">
        <f t="shared" si="3"/>
        <v>17</v>
      </c>
      <c r="D34" s="99">
        <f t="shared" si="4"/>
        <v>5</v>
      </c>
      <c r="E34" s="99">
        <f t="shared" si="5"/>
        <v>8</v>
      </c>
      <c r="F34" s="99">
        <f t="shared" si="6"/>
        <v>2</v>
      </c>
      <c r="G34" s="99">
        <f t="shared" si="7"/>
        <v>18</v>
      </c>
      <c r="H34" s="99">
        <f t="shared" si="8"/>
        <v>34</v>
      </c>
      <c r="I34" s="156">
        <f t="shared" si="9"/>
        <v>-16</v>
      </c>
      <c r="J34" s="160">
        <f t="shared" si="10"/>
        <v>15</v>
      </c>
      <c r="K34" s="404">
        <f t="shared" si="11"/>
        <v>0.3333333333333333</v>
      </c>
      <c r="L34" s="405"/>
      <c r="N34" s="163">
        <v>10</v>
      </c>
      <c r="O34" s="413" t="s">
        <v>28</v>
      </c>
      <c r="P34" s="414"/>
      <c r="Q34" s="413" t="s">
        <v>28</v>
      </c>
      <c r="R34" s="414"/>
    </row>
    <row r="35" spans="1:18" ht="19.5" customHeight="1">
      <c r="A35" s="143">
        <v>11</v>
      </c>
      <c r="B35" s="144" t="s">
        <v>64</v>
      </c>
      <c r="C35" s="153">
        <f t="shared" si="3"/>
        <v>10</v>
      </c>
      <c r="D35" s="99">
        <f t="shared" si="4"/>
        <v>3</v>
      </c>
      <c r="E35" s="99">
        <f t="shared" si="5"/>
        <v>11</v>
      </c>
      <c r="F35" s="99">
        <f t="shared" si="6"/>
        <v>1</v>
      </c>
      <c r="G35" s="99">
        <f t="shared" si="7"/>
        <v>13</v>
      </c>
      <c r="H35" s="99">
        <f t="shared" si="8"/>
        <v>76</v>
      </c>
      <c r="I35" s="156">
        <f t="shared" si="9"/>
        <v>-63</v>
      </c>
      <c r="J35" s="160">
        <f t="shared" si="10"/>
        <v>15</v>
      </c>
      <c r="K35" s="404">
        <f t="shared" si="11"/>
        <v>0.2</v>
      </c>
      <c r="L35" s="405"/>
      <c r="N35" s="163">
        <v>11</v>
      </c>
      <c r="O35" s="413" t="s">
        <v>41</v>
      </c>
      <c r="P35" s="414"/>
      <c r="Q35" s="413" t="s">
        <v>72</v>
      </c>
      <c r="R35" s="414"/>
    </row>
    <row r="36" spans="1:18" ht="19.5" customHeight="1">
      <c r="A36" s="143">
        <v>12</v>
      </c>
      <c r="B36" s="144" t="s">
        <v>65</v>
      </c>
      <c r="C36" s="153">
        <f t="shared" si="3"/>
        <v>3</v>
      </c>
      <c r="D36" s="99">
        <f t="shared" si="4"/>
        <v>1</v>
      </c>
      <c r="E36" s="99">
        <f t="shared" si="5"/>
        <v>15</v>
      </c>
      <c r="F36" s="99">
        <f t="shared" si="6"/>
        <v>0</v>
      </c>
      <c r="G36" s="99">
        <f t="shared" si="7"/>
        <v>5</v>
      </c>
      <c r="H36" s="99">
        <f t="shared" si="8"/>
        <v>91</v>
      </c>
      <c r="I36" s="156">
        <f t="shared" si="9"/>
        <v>-86</v>
      </c>
      <c r="J36" s="160">
        <f t="shared" si="10"/>
        <v>16</v>
      </c>
      <c r="K36" s="404">
        <f t="shared" si="11"/>
        <v>0.0625</v>
      </c>
      <c r="L36" s="405"/>
      <c r="N36" s="163">
        <v>12</v>
      </c>
      <c r="O36" s="413" t="s">
        <v>61</v>
      </c>
      <c r="P36" s="414"/>
      <c r="Q36" s="413" t="s">
        <v>41</v>
      </c>
      <c r="R36" s="414"/>
    </row>
    <row r="37" spans="1:18" ht="19.5" customHeight="1">
      <c r="A37" s="143">
        <v>13</v>
      </c>
      <c r="B37" s="144" t="s">
        <v>66</v>
      </c>
      <c r="C37" s="153">
        <f t="shared" si="3"/>
        <v>20</v>
      </c>
      <c r="D37" s="99">
        <f t="shared" si="4"/>
        <v>6</v>
      </c>
      <c r="E37" s="99">
        <f t="shared" si="5"/>
        <v>7</v>
      </c>
      <c r="F37" s="99">
        <f t="shared" si="6"/>
        <v>2</v>
      </c>
      <c r="G37" s="99">
        <f t="shared" si="7"/>
        <v>24</v>
      </c>
      <c r="H37" s="99">
        <f t="shared" si="8"/>
        <v>25</v>
      </c>
      <c r="I37" s="156">
        <f t="shared" si="9"/>
        <v>-1</v>
      </c>
      <c r="J37" s="160">
        <f t="shared" si="10"/>
        <v>15</v>
      </c>
      <c r="K37" s="404">
        <f t="shared" si="11"/>
        <v>0.4</v>
      </c>
      <c r="L37" s="405"/>
      <c r="N37" s="163">
        <v>13</v>
      </c>
      <c r="O37" s="413" t="s">
        <v>7</v>
      </c>
      <c r="P37" s="414"/>
      <c r="Q37" s="413" t="s">
        <v>7</v>
      </c>
      <c r="R37" s="414"/>
    </row>
    <row r="38" spans="1:18" ht="19.5" customHeight="1">
      <c r="A38" s="143">
        <v>14</v>
      </c>
      <c r="B38" s="144" t="s">
        <v>41</v>
      </c>
      <c r="C38" s="153">
        <f t="shared" si="3"/>
        <v>16</v>
      </c>
      <c r="D38" s="99">
        <f t="shared" si="4"/>
        <v>4</v>
      </c>
      <c r="E38" s="99">
        <f t="shared" si="5"/>
        <v>7</v>
      </c>
      <c r="F38" s="99">
        <f t="shared" si="6"/>
        <v>4</v>
      </c>
      <c r="G38" s="99">
        <f t="shared" si="7"/>
        <v>18</v>
      </c>
      <c r="H38" s="99">
        <f t="shared" si="8"/>
        <v>26</v>
      </c>
      <c r="I38" s="156">
        <f t="shared" si="9"/>
        <v>-8</v>
      </c>
      <c r="J38" s="160">
        <f t="shared" si="10"/>
        <v>15</v>
      </c>
      <c r="K38" s="404">
        <f t="shared" si="11"/>
        <v>0.26666666666666666</v>
      </c>
      <c r="L38" s="405"/>
      <c r="N38" s="163">
        <v>14</v>
      </c>
      <c r="O38" s="413" t="s">
        <v>64</v>
      </c>
      <c r="P38" s="414"/>
      <c r="Q38" s="413" t="s">
        <v>64</v>
      </c>
      <c r="R38" s="414"/>
    </row>
    <row r="39" spans="1:18" ht="19.5" customHeight="1">
      <c r="A39" s="143">
        <v>15</v>
      </c>
      <c r="B39" s="144" t="s">
        <v>1</v>
      </c>
      <c r="C39" s="153">
        <f t="shared" si="3"/>
        <v>28</v>
      </c>
      <c r="D39" s="99">
        <f t="shared" si="4"/>
        <v>9</v>
      </c>
      <c r="E39" s="99">
        <f t="shared" si="5"/>
        <v>5</v>
      </c>
      <c r="F39" s="99">
        <f t="shared" si="6"/>
        <v>1</v>
      </c>
      <c r="G39" s="99">
        <f t="shared" si="7"/>
        <v>45</v>
      </c>
      <c r="H39" s="99">
        <f t="shared" si="8"/>
        <v>16</v>
      </c>
      <c r="I39" s="156">
        <f t="shared" si="9"/>
        <v>29</v>
      </c>
      <c r="J39" s="160">
        <f t="shared" si="10"/>
        <v>15</v>
      </c>
      <c r="K39" s="404">
        <f t="shared" si="11"/>
        <v>0.6</v>
      </c>
      <c r="L39" s="405"/>
      <c r="N39" s="163">
        <v>15</v>
      </c>
      <c r="O39" s="413" t="s">
        <v>62</v>
      </c>
      <c r="P39" s="414"/>
      <c r="Q39" s="413" t="s">
        <v>62</v>
      </c>
      <c r="R39" s="414"/>
    </row>
    <row r="40" spans="1:18" ht="19.5" customHeight="1">
      <c r="A40" s="143">
        <v>16</v>
      </c>
      <c r="B40" s="144" t="s">
        <v>8</v>
      </c>
      <c r="C40" s="153">
        <f t="shared" si="3"/>
        <v>2</v>
      </c>
      <c r="D40" s="99">
        <f t="shared" si="4"/>
        <v>0</v>
      </c>
      <c r="E40" s="99">
        <f t="shared" si="5"/>
        <v>13</v>
      </c>
      <c r="F40" s="99">
        <f t="shared" si="6"/>
        <v>2</v>
      </c>
      <c r="G40" s="99">
        <f t="shared" si="7"/>
        <v>8</v>
      </c>
      <c r="H40" s="99">
        <f t="shared" si="8"/>
        <v>55</v>
      </c>
      <c r="I40" s="156">
        <f t="shared" si="9"/>
        <v>-47</v>
      </c>
      <c r="J40" s="160">
        <f t="shared" si="10"/>
        <v>15</v>
      </c>
      <c r="K40" s="404">
        <f t="shared" si="11"/>
        <v>0</v>
      </c>
      <c r="L40" s="405"/>
      <c r="N40" s="163">
        <v>16</v>
      </c>
      <c r="O40" s="413" t="s">
        <v>65</v>
      </c>
      <c r="P40" s="414"/>
      <c r="Q40" s="413" t="s">
        <v>65</v>
      </c>
      <c r="R40" s="414"/>
    </row>
    <row r="41" spans="1:18" ht="19.5" customHeight="1">
      <c r="A41" s="145">
        <v>17</v>
      </c>
      <c r="B41" s="146" t="s">
        <v>7</v>
      </c>
      <c r="C41" s="155">
        <f t="shared" si="3"/>
        <v>12</v>
      </c>
      <c r="D41" s="148">
        <f t="shared" si="4"/>
        <v>3</v>
      </c>
      <c r="E41" s="148">
        <f t="shared" si="5"/>
        <v>8</v>
      </c>
      <c r="F41" s="148">
        <f t="shared" si="6"/>
        <v>3</v>
      </c>
      <c r="G41" s="148">
        <f t="shared" si="7"/>
        <v>18</v>
      </c>
      <c r="H41" s="148">
        <f t="shared" si="8"/>
        <v>43</v>
      </c>
      <c r="I41" s="157">
        <f t="shared" si="9"/>
        <v>-25</v>
      </c>
      <c r="J41" s="161">
        <f t="shared" si="10"/>
        <v>14</v>
      </c>
      <c r="K41" s="406">
        <f t="shared" si="11"/>
        <v>0.21428571428571427</v>
      </c>
      <c r="L41" s="407"/>
      <c r="N41" s="164">
        <v>17</v>
      </c>
      <c r="O41" s="415" t="s">
        <v>8</v>
      </c>
      <c r="P41" s="416"/>
      <c r="Q41" s="415" t="s">
        <v>8</v>
      </c>
      <c r="R41" s="416"/>
    </row>
    <row r="42" spans="7:9" ht="19.5" customHeight="1">
      <c r="G42" s="74">
        <f>SUM(G25:G41)</f>
        <v>540</v>
      </c>
      <c r="H42" s="74">
        <f>SUM(H25:H41)</f>
        <v>540</v>
      </c>
      <c r="I42" s="74">
        <f t="shared" si="9"/>
        <v>0</v>
      </c>
    </row>
  </sheetData>
  <sheetProtection/>
  <mergeCells count="59">
    <mergeCell ref="B1:R2"/>
    <mergeCell ref="Q37:R37"/>
    <mergeCell ref="Q39:R39"/>
    <mergeCell ref="Q38:R38"/>
    <mergeCell ref="Q40:R40"/>
    <mergeCell ref="Q34:R34"/>
    <mergeCell ref="Q35:R35"/>
    <mergeCell ref="O41:P41"/>
    <mergeCell ref="Q24:R24"/>
    <mergeCell ref="Q25:R25"/>
    <mergeCell ref="Q30:R30"/>
    <mergeCell ref="Q26:R26"/>
    <mergeCell ref="Q27:R27"/>
    <mergeCell ref="Q28:R28"/>
    <mergeCell ref="Q29:R29"/>
    <mergeCell ref="Q41:R41"/>
    <mergeCell ref="O32:P32"/>
    <mergeCell ref="Q31:R31"/>
    <mergeCell ref="Q32:R32"/>
    <mergeCell ref="O37:P37"/>
    <mergeCell ref="O39:P39"/>
    <mergeCell ref="Q36:R36"/>
    <mergeCell ref="Q33:R33"/>
    <mergeCell ref="O31:P31"/>
    <mergeCell ref="O38:P38"/>
    <mergeCell ref="O40:P40"/>
    <mergeCell ref="O34:P34"/>
    <mergeCell ref="O35:P35"/>
    <mergeCell ref="O36:P36"/>
    <mergeCell ref="O33:P33"/>
    <mergeCell ref="K40:L40"/>
    <mergeCell ref="K41:L41"/>
    <mergeCell ref="C23:L23"/>
    <mergeCell ref="O24:P24"/>
    <mergeCell ref="O25:P25"/>
    <mergeCell ref="O26:P26"/>
    <mergeCell ref="O30:P30"/>
    <mergeCell ref="O27:P27"/>
    <mergeCell ref="O28:P28"/>
    <mergeCell ref="O29:P29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C3:J3"/>
    <mergeCell ref="K3:R3"/>
    <mergeCell ref="K24:L24"/>
    <mergeCell ref="K25:L25"/>
    <mergeCell ref="K26:L26"/>
    <mergeCell ref="K27:L27"/>
    <mergeCell ref="O23:R2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WAKUI</cp:lastModifiedBy>
  <cp:lastPrinted>2010-09-14T01:23:39Z</cp:lastPrinted>
  <dcterms:created xsi:type="dcterms:W3CDTF">2010-08-04T02:58:38Z</dcterms:created>
  <dcterms:modified xsi:type="dcterms:W3CDTF">2010-09-21T22:07:30Z</dcterms:modified>
  <cp:category/>
  <cp:version/>
  <cp:contentType/>
  <cp:contentStatus/>
</cp:coreProperties>
</file>